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2485" windowHeight="10380" tabRatio="819"/>
  </bookViews>
  <sheets>
    <sheet name="Rekapitulace stavby" sheetId="1" r:id="rId1"/>
    <sheet name="001 - propustek v km 169,783" sheetId="2" r:id="rId2"/>
    <sheet name="VRN - VRN" sheetId="3" r:id="rId3"/>
    <sheet name="001 - propustek v km 169,905" sheetId="4" r:id="rId4"/>
    <sheet name="VRN - VRN_01" sheetId="5" r:id="rId5"/>
    <sheet name="001 - propustek km 170,785" sheetId="6" r:id="rId6"/>
    <sheet name="VRN - VRN_02" sheetId="7" r:id="rId7"/>
    <sheet name="001 - km 171,326 - propus..." sheetId="8" r:id="rId8"/>
    <sheet name="VRN - VRN_03" sheetId="9" r:id="rId9"/>
    <sheet name="001 - propustek km 171,966" sheetId="10" r:id="rId10"/>
    <sheet name="VRN - VRN_04" sheetId="11" r:id="rId11"/>
    <sheet name="001 - most km 172,016" sheetId="12" r:id="rId12"/>
    <sheet name="VRN - VRN_05" sheetId="13" r:id="rId13"/>
    <sheet name="001 - most  km 172,055" sheetId="14" r:id="rId14"/>
    <sheet name="VRN - VRN_06" sheetId="15" r:id="rId15"/>
  </sheets>
  <definedNames>
    <definedName name="_xlnm._FilterDatabase" localSheetId="7" hidden="1">'001 - km 171,326 - propus...'!$C$129:$K$369</definedName>
    <definedName name="_xlnm._FilterDatabase" localSheetId="13" hidden="1">'001 - most  km 172,055'!$C$128:$K$601</definedName>
    <definedName name="_xlnm._FilterDatabase" localSheetId="11" hidden="1">'001 - most km 172,016'!$C$130:$K$702</definedName>
    <definedName name="_xlnm._FilterDatabase" localSheetId="5" hidden="1">'001 - propustek km 170,785'!$C$127:$K$466</definedName>
    <definedName name="_xlnm._FilterDatabase" localSheetId="9" hidden="1">'001 - propustek km 171,966'!$C$128:$K$448</definedName>
    <definedName name="_xlnm._FilterDatabase" localSheetId="1" hidden="1">'001 - propustek v km 169,783'!$C$130:$K$460</definedName>
    <definedName name="_xlnm._FilterDatabase" localSheetId="3" hidden="1">'001 - propustek v km 169,905'!$C$130:$K$471</definedName>
    <definedName name="_xlnm._FilterDatabase" localSheetId="2" hidden="1">'VRN - VRN'!$C$123:$K$140</definedName>
    <definedName name="_xlnm._FilterDatabase" localSheetId="4" hidden="1">'VRN - VRN_01'!$C$123:$K$140</definedName>
    <definedName name="_xlnm._FilterDatabase" localSheetId="6" hidden="1">'VRN - VRN_02'!$C$122:$K$135</definedName>
    <definedName name="_xlnm._FilterDatabase" localSheetId="8" hidden="1">'VRN - VRN_03'!$C$122:$K$135</definedName>
    <definedName name="_xlnm._FilterDatabase" localSheetId="10" hidden="1">'VRN - VRN_04'!$C$122:$K$135</definedName>
    <definedName name="_xlnm._FilterDatabase" localSheetId="12" hidden="1">'VRN - VRN_05'!$C$123:$K$140</definedName>
    <definedName name="_xlnm._FilterDatabase" localSheetId="14" hidden="1">'VRN - VRN_06'!$C$123:$K$140</definedName>
    <definedName name="_xlnm.Print_Titles" localSheetId="7">'001 - km 171,326 - propus...'!$129:$129</definedName>
    <definedName name="_xlnm.Print_Titles" localSheetId="13">'001 - most  km 172,055'!$128:$128</definedName>
    <definedName name="_xlnm.Print_Titles" localSheetId="11">'001 - most km 172,016'!$130:$130</definedName>
    <definedName name="_xlnm.Print_Titles" localSheetId="5">'001 - propustek km 170,785'!$127:$127</definedName>
    <definedName name="_xlnm.Print_Titles" localSheetId="9">'001 - propustek km 171,966'!$128:$128</definedName>
    <definedName name="_xlnm.Print_Titles" localSheetId="1">'001 - propustek v km 169,783'!$130:$130</definedName>
    <definedName name="_xlnm.Print_Titles" localSheetId="3">'001 - propustek v km 169,905'!$130:$130</definedName>
    <definedName name="_xlnm.Print_Titles" localSheetId="0">'Rekapitulace stavby'!$92:$92</definedName>
    <definedName name="_xlnm.Print_Titles" localSheetId="2">'VRN - VRN'!$123:$123</definedName>
    <definedName name="_xlnm.Print_Titles" localSheetId="4">'VRN - VRN_01'!$123:$123</definedName>
    <definedName name="_xlnm.Print_Titles" localSheetId="6">'VRN - VRN_02'!$122:$122</definedName>
    <definedName name="_xlnm.Print_Titles" localSheetId="8">'VRN - VRN_03'!$122:$122</definedName>
    <definedName name="_xlnm.Print_Titles" localSheetId="10">'VRN - VRN_04'!$122:$122</definedName>
    <definedName name="_xlnm.Print_Titles" localSheetId="12">'VRN - VRN_05'!$123:$123</definedName>
    <definedName name="_xlnm.Print_Titles" localSheetId="14">'VRN - VRN_06'!$123:$123</definedName>
    <definedName name="_xlnm.Print_Area" localSheetId="7">'001 - km 171,326 - propus...'!$C$4:$J$76,'001 - km 171,326 - propus...'!$C$82:$J$109,'001 - km 171,326 - propus...'!$C$115:$K$369</definedName>
    <definedName name="_xlnm.Print_Area" localSheetId="13">'001 - most  km 172,055'!$C$4:$J$76,'001 - most  km 172,055'!$C$82:$J$108,'001 - most  km 172,055'!$C$114:$K$601</definedName>
    <definedName name="_xlnm.Print_Area" localSheetId="11">'001 - most km 172,016'!$C$4:$J$76,'001 - most km 172,016'!$C$82:$J$110,'001 - most km 172,016'!$C$116:$K$702</definedName>
    <definedName name="_xlnm.Print_Area" localSheetId="5">'001 - propustek km 170,785'!$C$4:$J$76,'001 - propustek km 170,785'!$C$82:$J$107,'001 - propustek km 170,785'!$C$113:$K$466</definedName>
    <definedName name="_xlnm.Print_Area" localSheetId="9">'001 - propustek km 171,966'!$C$4:$J$76,'001 - propustek km 171,966'!$C$82:$J$108,'001 - propustek km 171,966'!$C$114:$K$448</definedName>
    <definedName name="_xlnm.Print_Area" localSheetId="1">'001 - propustek v km 169,783'!$C$4:$J$76,'001 - propustek v km 169,783'!$C$82:$J$110,'001 - propustek v km 169,783'!$C$116:$K$460</definedName>
    <definedName name="_xlnm.Print_Area" localSheetId="3">'001 - propustek v km 169,905'!$C$4:$J$76,'001 - propustek v km 169,905'!$C$82:$J$110,'001 - propustek v km 169,905'!$C$116:$K$471</definedName>
    <definedName name="_xlnm.Print_Area" localSheetId="0">'Rekapitulace stavby'!$D$4:$AO$76,'Rekapitulace stavby'!$C$82:$AQ$115</definedName>
    <definedName name="_xlnm.Print_Area" localSheetId="2">'VRN - VRN'!$C$4:$J$76,'VRN - VRN'!$C$82:$J$103,'VRN - VRN'!$C$109:$K$140</definedName>
    <definedName name="_xlnm.Print_Area" localSheetId="4">'VRN - VRN_01'!$C$4:$J$76,'VRN - VRN_01'!$C$82:$J$103,'VRN - VRN_01'!$C$109:$K$140</definedName>
    <definedName name="_xlnm.Print_Area" localSheetId="6">'VRN - VRN_02'!$C$4:$J$76,'VRN - VRN_02'!$C$82:$J$102,'VRN - VRN_02'!$C$108:$K$135</definedName>
    <definedName name="_xlnm.Print_Area" localSheetId="8">'VRN - VRN_03'!$C$4:$J$76,'VRN - VRN_03'!$C$82:$J$102,'VRN - VRN_03'!$C$108:$K$135</definedName>
    <definedName name="_xlnm.Print_Area" localSheetId="10">'VRN - VRN_04'!$C$4:$J$76,'VRN - VRN_04'!$C$82:$J$102,'VRN - VRN_04'!$C$108:$K$135</definedName>
    <definedName name="_xlnm.Print_Area" localSheetId="12">'VRN - VRN_05'!$C$4:$J$76,'VRN - VRN_05'!$C$82:$J$103,'VRN - VRN_05'!$C$109:$K$140</definedName>
    <definedName name="_xlnm.Print_Area" localSheetId="14">'VRN - VRN_06'!$C$4:$J$76,'VRN - VRN_06'!$C$82:$J$103,'VRN - VRN_06'!$C$109:$K$140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9" i="15" l="1"/>
  <c r="J38" i="15"/>
  <c r="AY115" i="1" s="1"/>
  <c r="J37" i="15"/>
  <c r="AX115" i="1"/>
  <c r="BI138" i="15"/>
  <c r="BH138" i="15"/>
  <c r="BG138" i="15"/>
  <c r="BF138" i="15"/>
  <c r="T138" i="15"/>
  <c r="T137" i="15" s="1"/>
  <c r="R138" i="15"/>
  <c r="R137" i="15"/>
  <c r="P138" i="15"/>
  <c r="P137" i="15" s="1"/>
  <c r="BK138" i="15"/>
  <c r="BK137" i="15" s="1"/>
  <c r="J137" i="15" s="1"/>
  <c r="J138" i="15"/>
  <c r="BE138" i="15"/>
  <c r="J102" i="15"/>
  <c r="BI134" i="15"/>
  <c r="BH134" i="15"/>
  <c r="BG134" i="15"/>
  <c r="BF134" i="15"/>
  <c r="T134" i="15"/>
  <c r="T133" i="15" s="1"/>
  <c r="R134" i="15"/>
  <c r="R133" i="15" s="1"/>
  <c r="P134" i="15"/>
  <c r="P133" i="15" s="1"/>
  <c r="BK134" i="15"/>
  <c r="BK133" i="15" s="1"/>
  <c r="J133" i="15" s="1"/>
  <c r="J101" i="15" s="1"/>
  <c r="J134" i="15"/>
  <c r="BE134" i="15" s="1"/>
  <c r="BI130" i="15"/>
  <c r="BH130" i="15"/>
  <c r="BG130" i="15"/>
  <c r="BF130" i="15"/>
  <c r="T130" i="15"/>
  <c r="R130" i="15"/>
  <c r="P130" i="15"/>
  <c r="BK130" i="15"/>
  <c r="BK126" i="15" s="1"/>
  <c r="J126" i="15" s="1"/>
  <c r="J100" i="15" s="1"/>
  <c r="J130" i="15"/>
  <c r="BE130" i="15" s="1"/>
  <c r="BI127" i="15"/>
  <c r="BH127" i="15"/>
  <c r="F38" i="15"/>
  <c r="BC115" i="1" s="1"/>
  <c r="BG127" i="15"/>
  <c r="BF127" i="15"/>
  <c r="T127" i="15"/>
  <c r="T126" i="15" s="1"/>
  <c r="T125" i="15" s="1"/>
  <c r="T124" i="15" s="1"/>
  <c r="R127" i="15"/>
  <c r="R126" i="15" s="1"/>
  <c r="P127" i="15"/>
  <c r="BK127" i="15"/>
  <c r="J127" i="15"/>
  <c r="BE127" i="15" s="1"/>
  <c r="F118" i="15"/>
  <c r="E116" i="15"/>
  <c r="F91" i="15"/>
  <c r="E89" i="15"/>
  <c r="J26" i="15"/>
  <c r="E26" i="15"/>
  <c r="J121" i="15" s="1"/>
  <c r="J25" i="15"/>
  <c r="J23" i="15"/>
  <c r="E23" i="15"/>
  <c r="J120" i="15" s="1"/>
  <c r="J22" i="15"/>
  <c r="J20" i="15"/>
  <c r="E20" i="15"/>
  <c r="J19" i="15"/>
  <c r="J17" i="15"/>
  <c r="E17" i="15"/>
  <c r="F120" i="15" s="1"/>
  <c r="J16" i="15"/>
  <c r="J14" i="15"/>
  <c r="J118" i="15" s="1"/>
  <c r="E7" i="15"/>
  <c r="E85" i="15" s="1"/>
  <c r="J39" i="14"/>
  <c r="J38" i="14"/>
  <c r="AY114" i="1" s="1"/>
  <c r="J37" i="14"/>
  <c r="AX114" i="1"/>
  <c r="BI600" i="14"/>
  <c r="BH600" i="14"/>
  <c r="BG600" i="14"/>
  <c r="BF600" i="14"/>
  <c r="T600" i="14"/>
  <c r="T599" i="14" s="1"/>
  <c r="R600" i="14"/>
  <c r="R599" i="14"/>
  <c r="P600" i="14"/>
  <c r="P599" i="14"/>
  <c r="BK600" i="14"/>
  <c r="BK599" i="14" s="1"/>
  <c r="J599" i="14" s="1"/>
  <c r="J107" i="14" s="1"/>
  <c r="J600" i="14"/>
  <c r="BE600" i="14" s="1"/>
  <c r="BI596" i="14"/>
  <c r="BH596" i="14"/>
  <c r="BG596" i="14"/>
  <c r="BF596" i="14"/>
  <c r="T596" i="14"/>
  <c r="R596" i="14"/>
  <c r="P596" i="14"/>
  <c r="BK596" i="14"/>
  <c r="J596" i="14"/>
  <c r="BE596" i="14"/>
  <c r="BI594" i="14"/>
  <c r="BH594" i="14"/>
  <c r="BG594" i="14"/>
  <c r="BF594" i="14"/>
  <c r="T594" i="14"/>
  <c r="R594" i="14"/>
  <c r="R586" i="14" s="1"/>
  <c r="P594" i="14"/>
  <c r="BK594" i="14"/>
  <c r="J594" i="14"/>
  <c r="BE594" i="14" s="1"/>
  <c r="BI591" i="14"/>
  <c r="BH591" i="14"/>
  <c r="BG591" i="14"/>
  <c r="BF591" i="14"/>
  <c r="T591" i="14"/>
  <c r="R591" i="14"/>
  <c r="P591" i="14"/>
  <c r="BK591" i="14"/>
  <c r="J591" i="14"/>
  <c r="BE591" i="14" s="1"/>
  <c r="BI589" i="14"/>
  <c r="BH589" i="14"/>
  <c r="BG589" i="14"/>
  <c r="BF589" i="14"/>
  <c r="T589" i="14"/>
  <c r="R589" i="14"/>
  <c r="P589" i="14"/>
  <c r="P586" i="14" s="1"/>
  <c r="BK589" i="14"/>
  <c r="J589" i="14"/>
  <c r="BE589" i="14"/>
  <c r="BI587" i="14"/>
  <c r="BH587" i="14"/>
  <c r="BG587" i="14"/>
  <c r="BF587" i="14"/>
  <c r="T587" i="14"/>
  <c r="T586" i="14"/>
  <c r="R587" i="14"/>
  <c r="P587" i="14"/>
  <c r="BK587" i="14"/>
  <c r="J587" i="14"/>
  <c r="BE587" i="14" s="1"/>
  <c r="BI577" i="14"/>
  <c r="BH577" i="14"/>
  <c r="BG577" i="14"/>
  <c r="BF577" i="14"/>
  <c r="T577" i="14"/>
  <c r="R577" i="14"/>
  <c r="P577" i="14"/>
  <c r="BK577" i="14"/>
  <c r="J577" i="14"/>
  <c r="BE577" i="14"/>
  <c r="BI559" i="14"/>
  <c r="BH559" i="14"/>
  <c r="BG559" i="14"/>
  <c r="BF559" i="14"/>
  <c r="T559" i="14"/>
  <c r="R559" i="14"/>
  <c r="P559" i="14"/>
  <c r="BK559" i="14"/>
  <c r="J559" i="14"/>
  <c r="BE559" i="14" s="1"/>
  <c r="BI541" i="14"/>
  <c r="BH541" i="14"/>
  <c r="BG541" i="14"/>
  <c r="BF541" i="14"/>
  <c r="T541" i="14"/>
  <c r="R541" i="14"/>
  <c r="P541" i="14"/>
  <c r="BK541" i="14"/>
  <c r="J541" i="14"/>
  <c r="BE541" i="14"/>
  <c r="BI538" i="14"/>
  <c r="BH538" i="14"/>
  <c r="BG538" i="14"/>
  <c r="BF538" i="14"/>
  <c r="T538" i="14"/>
  <c r="R538" i="14"/>
  <c r="P538" i="14"/>
  <c r="BK538" i="14"/>
  <c r="J538" i="14"/>
  <c r="BE538" i="14" s="1"/>
  <c r="BI534" i="14"/>
  <c r="BH534" i="14"/>
  <c r="BG534" i="14"/>
  <c r="BF534" i="14"/>
  <c r="T534" i="14"/>
  <c r="R534" i="14"/>
  <c r="P534" i="14"/>
  <c r="BK534" i="14"/>
  <c r="J534" i="14"/>
  <c r="BE534" i="14" s="1"/>
  <c r="BI516" i="14"/>
  <c r="BH516" i="14"/>
  <c r="BG516" i="14"/>
  <c r="BF516" i="14"/>
  <c r="T516" i="14"/>
  <c r="R516" i="14"/>
  <c r="P516" i="14"/>
  <c r="BK516" i="14"/>
  <c r="J516" i="14"/>
  <c r="BE516" i="14" s="1"/>
  <c r="BI512" i="14"/>
  <c r="BH512" i="14"/>
  <c r="BG512" i="14"/>
  <c r="BF512" i="14"/>
  <c r="T512" i="14"/>
  <c r="R512" i="14"/>
  <c r="P512" i="14"/>
  <c r="BK512" i="14"/>
  <c r="J512" i="14"/>
  <c r="BE512" i="14"/>
  <c r="BI508" i="14"/>
  <c r="BH508" i="14"/>
  <c r="BG508" i="14"/>
  <c r="BF508" i="14"/>
  <c r="T508" i="14"/>
  <c r="R508" i="14"/>
  <c r="P508" i="14"/>
  <c r="BK508" i="14"/>
  <c r="J508" i="14"/>
  <c r="BE508" i="14" s="1"/>
  <c r="BI494" i="14"/>
  <c r="BH494" i="14"/>
  <c r="BG494" i="14"/>
  <c r="BF494" i="14"/>
  <c r="T494" i="14"/>
  <c r="R494" i="14"/>
  <c r="P494" i="14"/>
  <c r="BK494" i="14"/>
  <c r="J494" i="14"/>
  <c r="BE494" i="14" s="1"/>
  <c r="BI480" i="14"/>
  <c r="BH480" i="14"/>
  <c r="BG480" i="14"/>
  <c r="BF480" i="14"/>
  <c r="T480" i="14"/>
  <c r="R480" i="14"/>
  <c r="P480" i="14"/>
  <c r="BK480" i="14"/>
  <c r="J480" i="14"/>
  <c r="BE480" i="14" s="1"/>
  <c r="BI471" i="14"/>
  <c r="BH471" i="14"/>
  <c r="BG471" i="14"/>
  <c r="BF471" i="14"/>
  <c r="T471" i="14"/>
  <c r="R471" i="14"/>
  <c r="P471" i="14"/>
  <c r="BK471" i="14"/>
  <c r="J471" i="14"/>
  <c r="BE471" i="14" s="1"/>
  <c r="BI469" i="14"/>
  <c r="BH469" i="14"/>
  <c r="BG469" i="14"/>
  <c r="BF469" i="14"/>
  <c r="T469" i="14"/>
  <c r="R469" i="14"/>
  <c r="P469" i="14"/>
  <c r="BK469" i="14"/>
  <c r="J469" i="14"/>
  <c r="BE469" i="14" s="1"/>
  <c r="BI466" i="14"/>
  <c r="BH466" i="14"/>
  <c r="BG466" i="14"/>
  <c r="BF466" i="14"/>
  <c r="T466" i="14"/>
  <c r="R466" i="14"/>
  <c r="P466" i="14"/>
  <c r="BK466" i="14"/>
  <c r="J466" i="14"/>
  <c r="BE466" i="14" s="1"/>
  <c r="BI463" i="14"/>
  <c r="BH463" i="14"/>
  <c r="BG463" i="14"/>
  <c r="BF463" i="14"/>
  <c r="T463" i="14"/>
  <c r="R463" i="14"/>
  <c r="P463" i="14"/>
  <c r="BK463" i="14"/>
  <c r="J463" i="14"/>
  <c r="BE463" i="14" s="1"/>
  <c r="BI459" i="14"/>
  <c r="BH459" i="14"/>
  <c r="BG459" i="14"/>
  <c r="BF459" i="14"/>
  <c r="T459" i="14"/>
  <c r="R459" i="14"/>
  <c r="P459" i="14"/>
  <c r="BK459" i="14"/>
  <c r="J459" i="14"/>
  <c r="BE459" i="14"/>
  <c r="BI455" i="14"/>
  <c r="BH455" i="14"/>
  <c r="BG455" i="14"/>
  <c r="BF455" i="14"/>
  <c r="T455" i="14"/>
  <c r="R455" i="14"/>
  <c r="P455" i="14"/>
  <c r="BK455" i="14"/>
  <c r="J455" i="14"/>
  <c r="BE455" i="14" s="1"/>
  <c r="BI445" i="14"/>
  <c r="BH445" i="14"/>
  <c r="BG445" i="14"/>
  <c r="BF445" i="14"/>
  <c r="T445" i="14"/>
  <c r="R445" i="14"/>
  <c r="P445" i="14"/>
  <c r="BK445" i="14"/>
  <c r="J445" i="14"/>
  <c r="BE445" i="14"/>
  <c r="BI435" i="14"/>
  <c r="BH435" i="14"/>
  <c r="BG435" i="14"/>
  <c r="BF435" i="14"/>
  <c r="T435" i="14"/>
  <c r="R435" i="14"/>
  <c r="P435" i="14"/>
  <c r="BK435" i="14"/>
  <c r="J435" i="14"/>
  <c r="BE435" i="14" s="1"/>
  <c r="BI427" i="14"/>
  <c r="BH427" i="14"/>
  <c r="BG427" i="14"/>
  <c r="BF427" i="14"/>
  <c r="T427" i="14"/>
  <c r="R427" i="14"/>
  <c r="P427" i="14"/>
  <c r="BK427" i="14"/>
  <c r="J427" i="14"/>
  <c r="BE427" i="14" s="1"/>
  <c r="BI423" i="14"/>
  <c r="BH423" i="14"/>
  <c r="BG423" i="14"/>
  <c r="BF423" i="14"/>
  <c r="T423" i="14"/>
  <c r="R423" i="14"/>
  <c r="P423" i="14"/>
  <c r="BK423" i="14"/>
  <c r="J423" i="14"/>
  <c r="BE423" i="14" s="1"/>
  <c r="BI415" i="14"/>
  <c r="BH415" i="14"/>
  <c r="BG415" i="14"/>
  <c r="BF415" i="14"/>
  <c r="T415" i="14"/>
  <c r="R415" i="14"/>
  <c r="P415" i="14"/>
  <c r="BK415" i="14"/>
  <c r="J415" i="14"/>
  <c r="BE415" i="14"/>
  <c r="BI409" i="14"/>
  <c r="BH409" i="14"/>
  <c r="BG409" i="14"/>
  <c r="BF409" i="14"/>
  <c r="T409" i="14"/>
  <c r="R409" i="14"/>
  <c r="P409" i="14"/>
  <c r="BK409" i="14"/>
  <c r="J409" i="14"/>
  <c r="BE409" i="14" s="1"/>
  <c r="BI396" i="14"/>
  <c r="BH396" i="14"/>
  <c r="BG396" i="14"/>
  <c r="BF396" i="14"/>
  <c r="T396" i="14"/>
  <c r="R396" i="14"/>
  <c r="P396" i="14"/>
  <c r="BK396" i="14"/>
  <c r="J396" i="14"/>
  <c r="BE396" i="14"/>
  <c r="BI382" i="14"/>
  <c r="BH382" i="14"/>
  <c r="BG382" i="14"/>
  <c r="BF382" i="14"/>
  <c r="T382" i="14"/>
  <c r="R382" i="14"/>
  <c r="P382" i="14"/>
  <c r="BK382" i="14"/>
  <c r="J382" i="14"/>
  <c r="BE382" i="14" s="1"/>
  <c r="BI375" i="14"/>
  <c r="BH375" i="14"/>
  <c r="BG375" i="14"/>
  <c r="BF375" i="14"/>
  <c r="T375" i="14"/>
  <c r="R375" i="14"/>
  <c r="P375" i="14"/>
  <c r="BK375" i="14"/>
  <c r="J375" i="14"/>
  <c r="BE375" i="14"/>
  <c r="BI368" i="14"/>
  <c r="BH368" i="14"/>
  <c r="BG368" i="14"/>
  <c r="BF368" i="14"/>
  <c r="T368" i="14"/>
  <c r="R368" i="14"/>
  <c r="P368" i="14"/>
  <c r="BK368" i="14"/>
  <c r="J368" i="14"/>
  <c r="BE368" i="14" s="1"/>
  <c r="BI360" i="14"/>
  <c r="BH360" i="14"/>
  <c r="BG360" i="14"/>
  <c r="BF360" i="14"/>
  <c r="T360" i="14"/>
  <c r="R360" i="14"/>
  <c r="P360" i="14"/>
  <c r="P359" i="14" s="1"/>
  <c r="BK360" i="14"/>
  <c r="J360" i="14"/>
  <c r="BE360" i="14" s="1"/>
  <c r="BI350" i="14"/>
  <c r="BH350" i="14"/>
  <c r="BG350" i="14"/>
  <c r="BF350" i="14"/>
  <c r="T350" i="14"/>
  <c r="R350" i="14"/>
  <c r="P350" i="14"/>
  <c r="BK350" i="14"/>
  <c r="J350" i="14"/>
  <c r="BE350" i="14"/>
  <c r="BI346" i="14"/>
  <c r="BH346" i="14"/>
  <c r="BG346" i="14"/>
  <c r="BF346" i="14"/>
  <c r="T346" i="14"/>
  <c r="R346" i="14"/>
  <c r="P346" i="14"/>
  <c r="P324" i="14" s="1"/>
  <c r="BK346" i="14"/>
  <c r="J346" i="14"/>
  <c r="BE346" i="14" s="1"/>
  <c r="BI325" i="14"/>
  <c r="BH325" i="14"/>
  <c r="BG325" i="14"/>
  <c r="BF325" i="14"/>
  <c r="T325" i="14"/>
  <c r="T324" i="14"/>
  <c r="R325" i="14"/>
  <c r="R324" i="14"/>
  <c r="P325" i="14"/>
  <c r="BK325" i="14"/>
  <c r="J325" i="14"/>
  <c r="BE325" i="14" s="1"/>
  <c r="BI319" i="14"/>
  <c r="BH319" i="14"/>
  <c r="BG319" i="14"/>
  <c r="BF319" i="14"/>
  <c r="T319" i="14"/>
  <c r="R319" i="14"/>
  <c r="P319" i="14"/>
  <c r="BK319" i="14"/>
  <c r="J319" i="14"/>
  <c r="BE319" i="14"/>
  <c r="BI312" i="14"/>
  <c r="BH312" i="14"/>
  <c r="BG312" i="14"/>
  <c r="BF312" i="14"/>
  <c r="T312" i="14"/>
  <c r="R312" i="14"/>
  <c r="P312" i="14"/>
  <c r="BK312" i="14"/>
  <c r="J312" i="14"/>
  <c r="BE312" i="14" s="1"/>
  <c r="BI304" i="14"/>
  <c r="BH304" i="14"/>
  <c r="BG304" i="14"/>
  <c r="BF304" i="14"/>
  <c r="T304" i="14"/>
  <c r="R304" i="14"/>
  <c r="R296" i="14" s="1"/>
  <c r="P304" i="14"/>
  <c r="BK304" i="14"/>
  <c r="J304" i="14"/>
  <c r="BE304" i="14"/>
  <c r="BI301" i="14"/>
  <c r="BH301" i="14"/>
  <c r="BG301" i="14"/>
  <c r="BF301" i="14"/>
  <c r="T301" i="14"/>
  <c r="R301" i="14"/>
  <c r="P301" i="14"/>
  <c r="BK301" i="14"/>
  <c r="J301" i="14"/>
  <c r="BE301" i="14" s="1"/>
  <c r="BI297" i="14"/>
  <c r="BH297" i="14"/>
  <c r="BG297" i="14"/>
  <c r="BF297" i="14"/>
  <c r="T297" i="14"/>
  <c r="T296" i="14"/>
  <c r="R297" i="14"/>
  <c r="P297" i="14"/>
  <c r="P296" i="14"/>
  <c r="BK297" i="14"/>
  <c r="J297" i="14"/>
  <c r="BE297" i="14" s="1"/>
  <c r="BI291" i="14"/>
  <c r="BH291" i="14"/>
  <c r="BG291" i="14"/>
  <c r="BF291" i="14"/>
  <c r="T291" i="14"/>
  <c r="R291" i="14"/>
  <c r="P291" i="14"/>
  <c r="BK291" i="14"/>
  <c r="J291" i="14"/>
  <c r="BE291" i="14"/>
  <c r="BI280" i="14"/>
  <c r="BH280" i="14"/>
  <c r="BG280" i="14"/>
  <c r="BF280" i="14"/>
  <c r="T280" i="14"/>
  <c r="R280" i="14"/>
  <c r="P280" i="14"/>
  <c r="BK280" i="14"/>
  <c r="J280" i="14"/>
  <c r="BE280" i="14"/>
  <c r="BI276" i="14"/>
  <c r="BH276" i="14"/>
  <c r="BG276" i="14"/>
  <c r="BF276" i="14"/>
  <c r="T276" i="14"/>
  <c r="R276" i="14"/>
  <c r="P276" i="14"/>
  <c r="BK276" i="14"/>
  <c r="J276" i="14"/>
  <c r="BE276" i="14" s="1"/>
  <c r="BI274" i="14"/>
  <c r="BH274" i="14"/>
  <c r="BG274" i="14"/>
  <c r="BF274" i="14"/>
  <c r="T274" i="14"/>
  <c r="R274" i="14"/>
  <c r="P274" i="14"/>
  <c r="P253" i="14" s="1"/>
  <c r="BK274" i="14"/>
  <c r="J274" i="14"/>
  <c r="BE274" i="14"/>
  <c r="BI265" i="14"/>
  <c r="BH265" i="14"/>
  <c r="BG265" i="14"/>
  <c r="BF265" i="14"/>
  <c r="T265" i="14"/>
  <c r="R265" i="14"/>
  <c r="P265" i="14"/>
  <c r="BK265" i="14"/>
  <c r="J265" i="14"/>
  <c r="BE265" i="14" s="1"/>
  <c r="BI254" i="14"/>
  <c r="BH254" i="14"/>
  <c r="BG254" i="14"/>
  <c r="BF254" i="14"/>
  <c r="T254" i="14"/>
  <c r="T253" i="14"/>
  <c r="R254" i="14"/>
  <c r="R253" i="14"/>
  <c r="P254" i="14"/>
  <c r="BK254" i="14"/>
  <c r="J254" i="14"/>
  <c r="BE254" i="14" s="1"/>
  <c r="BI244" i="14"/>
  <c r="BH244" i="14"/>
  <c r="BG244" i="14"/>
  <c r="BF244" i="14"/>
  <c r="T244" i="14"/>
  <c r="R244" i="14"/>
  <c r="P244" i="14"/>
  <c r="BK244" i="14"/>
  <c r="J244" i="14"/>
  <c r="BE244" i="14" s="1"/>
  <c r="BI241" i="14"/>
  <c r="BH241" i="14"/>
  <c r="BG241" i="14"/>
  <c r="BF241" i="14"/>
  <c r="T241" i="14"/>
  <c r="R241" i="14"/>
  <c r="P241" i="14"/>
  <c r="BK241" i="14"/>
  <c r="J241" i="14"/>
  <c r="BE241" i="14"/>
  <c r="BI238" i="14"/>
  <c r="BH238" i="14"/>
  <c r="BG238" i="14"/>
  <c r="BF238" i="14"/>
  <c r="T238" i="14"/>
  <c r="R238" i="14"/>
  <c r="P238" i="14"/>
  <c r="BK238" i="14"/>
  <c r="J238" i="14"/>
  <c r="BE238" i="14" s="1"/>
  <c r="BI233" i="14"/>
  <c r="BH233" i="14"/>
  <c r="BG233" i="14"/>
  <c r="BF233" i="14"/>
  <c r="T233" i="14"/>
  <c r="R233" i="14"/>
  <c r="R217" i="14" s="1"/>
  <c r="P233" i="14"/>
  <c r="BK233" i="14"/>
  <c r="J233" i="14"/>
  <c r="BE233" i="14"/>
  <c r="BI224" i="14"/>
  <c r="BH224" i="14"/>
  <c r="BG224" i="14"/>
  <c r="BF224" i="14"/>
  <c r="T224" i="14"/>
  <c r="R224" i="14"/>
  <c r="P224" i="14"/>
  <c r="BK224" i="14"/>
  <c r="J224" i="14"/>
  <c r="BE224" i="14" s="1"/>
  <c r="BI222" i="14"/>
  <c r="BH222" i="14"/>
  <c r="BG222" i="14"/>
  <c r="BF222" i="14"/>
  <c r="T222" i="14"/>
  <c r="R222" i="14"/>
  <c r="P222" i="14"/>
  <c r="BK222" i="14"/>
  <c r="J222" i="14"/>
  <c r="BE222" i="14"/>
  <c r="BI218" i="14"/>
  <c r="BH218" i="14"/>
  <c r="BG218" i="14"/>
  <c r="BF218" i="14"/>
  <c r="T218" i="14"/>
  <c r="R218" i="14"/>
  <c r="P218" i="14"/>
  <c r="P217" i="14"/>
  <c r="BK218" i="14"/>
  <c r="J218" i="14"/>
  <c r="BE218" i="14" s="1"/>
  <c r="BI214" i="14"/>
  <c r="BH214" i="14"/>
  <c r="BG214" i="14"/>
  <c r="BF214" i="14"/>
  <c r="T214" i="14"/>
  <c r="R214" i="14"/>
  <c r="P214" i="14"/>
  <c r="BK214" i="14"/>
  <c r="J214" i="14"/>
  <c r="BE214" i="14" s="1"/>
  <c r="BI210" i="14"/>
  <c r="BH210" i="14"/>
  <c r="BG210" i="14"/>
  <c r="BF210" i="14"/>
  <c r="T210" i="14"/>
  <c r="R210" i="14"/>
  <c r="P210" i="14"/>
  <c r="BK210" i="14"/>
  <c r="J210" i="14"/>
  <c r="BE210" i="14"/>
  <c r="BI201" i="14"/>
  <c r="BH201" i="14"/>
  <c r="BG201" i="14"/>
  <c r="BF201" i="14"/>
  <c r="T201" i="14"/>
  <c r="R201" i="14"/>
  <c r="P201" i="14"/>
  <c r="BK201" i="14"/>
  <c r="J201" i="14"/>
  <c r="BE201" i="14" s="1"/>
  <c r="BI197" i="14"/>
  <c r="BH197" i="14"/>
  <c r="BG197" i="14"/>
  <c r="BF197" i="14"/>
  <c r="T197" i="14"/>
  <c r="R197" i="14"/>
  <c r="P197" i="14"/>
  <c r="BK197" i="14"/>
  <c r="J197" i="14"/>
  <c r="BE197" i="14" s="1"/>
  <c r="BI187" i="14"/>
  <c r="BH187" i="14"/>
  <c r="BG187" i="14"/>
  <c r="BF187" i="14"/>
  <c r="T187" i="14"/>
  <c r="R187" i="14"/>
  <c r="P187" i="14"/>
  <c r="BK187" i="14"/>
  <c r="J187" i="14"/>
  <c r="BE187" i="14"/>
  <c r="BI184" i="14"/>
  <c r="BH184" i="14"/>
  <c r="BG184" i="14"/>
  <c r="BF184" i="14"/>
  <c r="T184" i="14"/>
  <c r="R184" i="14"/>
  <c r="P184" i="14"/>
  <c r="BK184" i="14"/>
  <c r="J184" i="14"/>
  <c r="BE184" i="14" s="1"/>
  <c r="BI177" i="14"/>
  <c r="BH177" i="14"/>
  <c r="BG177" i="14"/>
  <c r="BF177" i="14"/>
  <c r="T177" i="14"/>
  <c r="R177" i="14"/>
  <c r="P177" i="14"/>
  <c r="BK177" i="14"/>
  <c r="J177" i="14"/>
  <c r="BE177" i="14" s="1"/>
  <c r="BI172" i="14"/>
  <c r="BH172" i="14"/>
  <c r="BG172" i="14"/>
  <c r="BF172" i="14"/>
  <c r="T172" i="14"/>
  <c r="R172" i="14"/>
  <c r="P172" i="14"/>
  <c r="BK172" i="14"/>
  <c r="J172" i="14"/>
  <c r="BE172" i="14"/>
  <c r="BI169" i="14"/>
  <c r="BH169" i="14"/>
  <c r="BG169" i="14"/>
  <c r="BF169" i="14"/>
  <c r="T169" i="14"/>
  <c r="R169" i="14"/>
  <c r="P169" i="14"/>
  <c r="BK169" i="14"/>
  <c r="J169" i="14"/>
  <c r="BE169" i="14"/>
  <c r="BI165" i="14"/>
  <c r="BH165" i="14"/>
  <c r="BG165" i="14"/>
  <c r="BF165" i="14"/>
  <c r="T165" i="14"/>
  <c r="R165" i="14"/>
  <c r="P165" i="14"/>
  <c r="BK165" i="14"/>
  <c r="J165" i="14"/>
  <c r="BE165" i="14"/>
  <c r="BI162" i="14"/>
  <c r="BH162" i="14"/>
  <c r="BG162" i="14"/>
  <c r="BF162" i="14"/>
  <c r="T162" i="14"/>
  <c r="R162" i="14"/>
  <c r="P162" i="14"/>
  <c r="BK162" i="14"/>
  <c r="J162" i="14"/>
  <c r="BE162" i="14" s="1"/>
  <c r="BI157" i="14"/>
  <c r="BH157" i="14"/>
  <c r="BG157" i="14"/>
  <c r="BF157" i="14"/>
  <c r="T157" i="14"/>
  <c r="R157" i="14"/>
  <c r="P157" i="14"/>
  <c r="BK157" i="14"/>
  <c r="J157" i="14"/>
  <c r="BE157" i="14" s="1"/>
  <c r="BI148" i="14"/>
  <c r="BH148" i="14"/>
  <c r="BG148" i="14"/>
  <c r="BF148" i="14"/>
  <c r="T148" i="14"/>
  <c r="R148" i="14"/>
  <c r="P148" i="14"/>
  <c r="BK148" i="14"/>
  <c r="J148" i="14"/>
  <c r="BE148" i="14" s="1"/>
  <c r="BI140" i="14"/>
  <c r="BH140" i="14"/>
  <c r="BG140" i="14"/>
  <c r="BF140" i="14"/>
  <c r="T140" i="14"/>
  <c r="R140" i="14"/>
  <c r="P140" i="14"/>
  <c r="BK140" i="14"/>
  <c r="J140" i="14"/>
  <c r="BE140" i="14"/>
  <c r="BI132" i="14"/>
  <c r="BH132" i="14"/>
  <c r="BG132" i="14"/>
  <c r="BF132" i="14"/>
  <c r="T132" i="14"/>
  <c r="T131" i="14" s="1"/>
  <c r="R132" i="14"/>
  <c r="P132" i="14"/>
  <c r="P131" i="14" s="1"/>
  <c r="P130" i="14" s="1"/>
  <c r="P129" i="14" s="1"/>
  <c r="AU114" i="1" s="1"/>
  <c r="BK132" i="14"/>
  <c r="J132" i="14"/>
  <c r="BE132" i="14" s="1"/>
  <c r="F123" i="14"/>
  <c r="E121" i="14"/>
  <c r="F91" i="14"/>
  <c r="E89" i="14"/>
  <c r="J26" i="14"/>
  <c r="E26" i="14"/>
  <c r="J126" i="14"/>
  <c r="J94" i="14"/>
  <c r="J25" i="14"/>
  <c r="J23" i="14"/>
  <c r="E23" i="14"/>
  <c r="J125" i="14" s="1"/>
  <c r="J22" i="14"/>
  <c r="J20" i="14"/>
  <c r="E20" i="14"/>
  <c r="F126" i="14"/>
  <c r="F94" i="14"/>
  <c r="J19" i="14"/>
  <c r="J17" i="14"/>
  <c r="E17" i="14"/>
  <c r="F93" i="14" s="1"/>
  <c r="F125" i="14"/>
  <c r="J16" i="14"/>
  <c r="J14" i="14"/>
  <c r="J91" i="14" s="1"/>
  <c r="J123" i="14"/>
  <c r="E7" i="14"/>
  <c r="E117" i="14" s="1"/>
  <c r="E85" i="14"/>
  <c r="J39" i="13"/>
  <c r="J38" i="13"/>
  <c r="AY112" i="1"/>
  <c r="J37" i="13"/>
  <c r="AX112" i="1" s="1"/>
  <c r="BI138" i="13"/>
  <c r="BH138" i="13"/>
  <c r="BG138" i="13"/>
  <c r="BF138" i="13"/>
  <c r="T138" i="13"/>
  <c r="T137" i="13"/>
  <c r="R138" i="13"/>
  <c r="R137" i="13" s="1"/>
  <c r="P138" i="13"/>
  <c r="P137" i="13"/>
  <c r="BK138" i="13"/>
  <c r="BK137" i="13" s="1"/>
  <c r="J137" i="13" s="1"/>
  <c r="J102" i="13" s="1"/>
  <c r="J138" i="13"/>
  <c r="BE138" i="13" s="1"/>
  <c r="BI134" i="13"/>
  <c r="BH134" i="13"/>
  <c r="BG134" i="13"/>
  <c r="BF134" i="13"/>
  <c r="T134" i="13"/>
  <c r="T133" i="13" s="1"/>
  <c r="R134" i="13"/>
  <c r="R133" i="13" s="1"/>
  <c r="P134" i="13"/>
  <c r="P133" i="13"/>
  <c r="BK134" i="13"/>
  <c r="BK133" i="13" s="1"/>
  <c r="J133" i="13" s="1"/>
  <c r="J101" i="13" s="1"/>
  <c r="J134" i="13"/>
  <c r="BE134" i="13" s="1"/>
  <c r="BI130" i="13"/>
  <c r="BH130" i="13"/>
  <c r="BG130" i="13"/>
  <c r="BF130" i="13"/>
  <c r="T130" i="13"/>
  <c r="R130" i="13"/>
  <c r="P130" i="13"/>
  <c r="P126" i="13" s="1"/>
  <c r="P125" i="13" s="1"/>
  <c r="P124" i="13" s="1"/>
  <c r="AU112" i="1" s="1"/>
  <c r="BK130" i="13"/>
  <c r="J130" i="13"/>
  <c r="BE130" i="13" s="1"/>
  <c r="BI127" i="13"/>
  <c r="BH127" i="13"/>
  <c r="BG127" i="13"/>
  <c r="BF127" i="13"/>
  <c r="J36" i="13" s="1"/>
  <c r="AW112" i="1" s="1"/>
  <c r="F36" i="13"/>
  <c r="BA112" i="1" s="1"/>
  <c r="T127" i="13"/>
  <c r="R127" i="13"/>
  <c r="P127" i="13"/>
  <c r="BK127" i="13"/>
  <c r="BK126" i="13" s="1"/>
  <c r="J127" i="13"/>
  <c r="BE127" i="13" s="1"/>
  <c r="F118" i="13"/>
  <c r="E116" i="13"/>
  <c r="F91" i="13"/>
  <c r="E89" i="13"/>
  <c r="J26" i="13"/>
  <c r="E26" i="13"/>
  <c r="J94" i="13" s="1"/>
  <c r="J25" i="13"/>
  <c r="J23" i="13"/>
  <c r="E23" i="13"/>
  <c r="J120" i="13" s="1"/>
  <c r="J22" i="13"/>
  <c r="J20" i="13"/>
  <c r="E20" i="13"/>
  <c r="F121" i="13" s="1"/>
  <c r="J19" i="13"/>
  <c r="J17" i="13"/>
  <c r="E17" i="13"/>
  <c r="F120" i="13" s="1"/>
  <c r="J16" i="13"/>
  <c r="J14" i="13"/>
  <c r="J118" i="13" s="1"/>
  <c r="E7" i="13"/>
  <c r="E85" i="13" s="1"/>
  <c r="E112" i="13"/>
  <c r="J39" i="12"/>
  <c r="J38" i="12"/>
  <c r="AY111" i="1" s="1"/>
  <c r="J37" i="12"/>
  <c r="AX111" i="1"/>
  <c r="BI701" i="12"/>
  <c r="BH701" i="12"/>
  <c r="BG701" i="12"/>
  <c r="BF701" i="12"/>
  <c r="T701" i="12"/>
  <c r="R701" i="12"/>
  <c r="P701" i="12"/>
  <c r="BK701" i="12"/>
  <c r="J701" i="12"/>
  <c r="BE701" i="12"/>
  <c r="BI695" i="12"/>
  <c r="BH695" i="12"/>
  <c r="BG695" i="12"/>
  <c r="BF695" i="12"/>
  <c r="T695" i="12"/>
  <c r="R695" i="12"/>
  <c r="P695" i="12"/>
  <c r="BK695" i="12"/>
  <c r="J695" i="12"/>
  <c r="BE695" i="12" s="1"/>
  <c r="BI690" i="12"/>
  <c r="BH690" i="12"/>
  <c r="BG690" i="12"/>
  <c r="BF690" i="12"/>
  <c r="T690" i="12"/>
  <c r="R690" i="12"/>
  <c r="P690" i="12"/>
  <c r="BK690" i="12"/>
  <c r="J690" i="12"/>
  <c r="BE690" i="12" s="1"/>
  <c r="BI686" i="12"/>
  <c r="BH686" i="12"/>
  <c r="BG686" i="12"/>
  <c r="BF686" i="12"/>
  <c r="T686" i="12"/>
  <c r="R686" i="12"/>
  <c r="P686" i="12"/>
  <c r="BK686" i="12"/>
  <c r="J686" i="12"/>
  <c r="BE686" i="12"/>
  <c r="BI680" i="12"/>
  <c r="BH680" i="12"/>
  <c r="BG680" i="12"/>
  <c r="BF680" i="12"/>
  <c r="T680" i="12"/>
  <c r="R680" i="12"/>
  <c r="P680" i="12"/>
  <c r="BK680" i="12"/>
  <c r="J680" i="12"/>
  <c r="BE680" i="12" s="1"/>
  <c r="BI676" i="12"/>
  <c r="BH676" i="12"/>
  <c r="BG676" i="12"/>
  <c r="BF676" i="12"/>
  <c r="T676" i="12"/>
  <c r="R676" i="12"/>
  <c r="P676" i="12"/>
  <c r="P669" i="12" s="1"/>
  <c r="P668" i="12" s="1"/>
  <c r="BK676" i="12"/>
  <c r="J676" i="12"/>
  <c r="BE676" i="12" s="1"/>
  <c r="BI670" i="12"/>
  <c r="BH670" i="12"/>
  <c r="BG670" i="12"/>
  <c r="BF670" i="12"/>
  <c r="T670" i="12"/>
  <c r="T669" i="12"/>
  <c r="T668" i="12" s="1"/>
  <c r="R670" i="12"/>
  <c r="R669" i="12" s="1"/>
  <c r="R668" i="12" s="1"/>
  <c r="P670" i="12"/>
  <c r="BK670" i="12"/>
  <c r="J670" i="12"/>
  <c r="BE670" i="12" s="1"/>
  <c r="BI666" i="12"/>
  <c r="BH666" i="12"/>
  <c r="BG666" i="12"/>
  <c r="BF666" i="12"/>
  <c r="T666" i="12"/>
  <c r="R666" i="12"/>
  <c r="P666" i="12"/>
  <c r="BK666" i="12"/>
  <c r="J666" i="12"/>
  <c r="BE666" i="12"/>
  <c r="BI664" i="12"/>
  <c r="BH664" i="12"/>
  <c r="BG664" i="12"/>
  <c r="BF664" i="12"/>
  <c r="T664" i="12"/>
  <c r="T663" i="12"/>
  <c r="R664" i="12"/>
  <c r="R663" i="12"/>
  <c r="P664" i="12"/>
  <c r="P663" i="12" s="1"/>
  <c r="BK664" i="12"/>
  <c r="J664" i="12"/>
  <c r="BE664" i="12" s="1"/>
  <c r="BI660" i="12"/>
  <c r="BH660" i="12"/>
  <c r="BG660" i="12"/>
  <c r="BF660" i="12"/>
  <c r="T660" i="12"/>
  <c r="R660" i="12"/>
  <c r="P660" i="12"/>
  <c r="BK660" i="12"/>
  <c r="J660" i="12"/>
  <c r="BE660" i="12" s="1"/>
  <c r="BI657" i="12"/>
  <c r="BH657" i="12"/>
  <c r="BG657" i="12"/>
  <c r="BF657" i="12"/>
  <c r="T657" i="12"/>
  <c r="R657" i="12"/>
  <c r="P657" i="12"/>
  <c r="BK657" i="12"/>
  <c r="J657" i="12"/>
  <c r="BE657" i="12"/>
  <c r="BI655" i="12"/>
  <c r="BH655" i="12"/>
  <c r="BG655" i="12"/>
  <c r="BF655" i="12"/>
  <c r="T655" i="12"/>
  <c r="R655" i="12"/>
  <c r="P655" i="12"/>
  <c r="BK655" i="12"/>
  <c r="J655" i="12"/>
  <c r="BE655" i="12" s="1"/>
  <c r="BI652" i="12"/>
  <c r="BH652" i="12"/>
  <c r="BG652" i="12"/>
  <c r="BF652" i="12"/>
  <c r="T652" i="12"/>
  <c r="R652" i="12"/>
  <c r="P652" i="12"/>
  <c r="BK652" i="12"/>
  <c r="J652" i="12"/>
  <c r="BE652" i="12"/>
  <c r="BI650" i="12"/>
  <c r="BH650" i="12"/>
  <c r="BG650" i="12"/>
  <c r="BF650" i="12"/>
  <c r="T650" i="12"/>
  <c r="R650" i="12"/>
  <c r="P650" i="12"/>
  <c r="BK650" i="12"/>
  <c r="J650" i="12"/>
  <c r="BE650" i="12" s="1"/>
  <c r="BI648" i="12"/>
  <c r="BH648" i="12"/>
  <c r="BG648" i="12"/>
  <c r="BF648" i="12"/>
  <c r="T648" i="12"/>
  <c r="R648" i="12"/>
  <c r="P648" i="12"/>
  <c r="BK648" i="12"/>
  <c r="J648" i="12"/>
  <c r="BE648" i="12"/>
  <c r="BI646" i="12"/>
  <c r="BH646" i="12"/>
  <c r="BG646" i="12"/>
  <c r="BF646" i="12"/>
  <c r="T646" i="12"/>
  <c r="R646" i="12"/>
  <c r="P646" i="12"/>
  <c r="P645" i="12"/>
  <c r="BK646" i="12"/>
  <c r="J646" i="12"/>
  <c r="BE646" i="12"/>
  <c r="BI643" i="12"/>
  <c r="BH643" i="12"/>
  <c r="BG643" i="12"/>
  <c r="BF643" i="12"/>
  <c r="T643" i="12"/>
  <c r="R643" i="12"/>
  <c r="P643" i="12"/>
  <c r="BK643" i="12"/>
  <c r="J643" i="12"/>
  <c r="BE643" i="12" s="1"/>
  <c r="BI641" i="12"/>
  <c r="BH641" i="12"/>
  <c r="BG641" i="12"/>
  <c r="BF641" i="12"/>
  <c r="T641" i="12"/>
  <c r="R641" i="12"/>
  <c r="P641" i="12"/>
  <c r="BK641" i="12"/>
  <c r="J641" i="12"/>
  <c r="BE641" i="12" s="1"/>
  <c r="BI639" i="12"/>
  <c r="BH639" i="12"/>
  <c r="BG639" i="12"/>
  <c r="BF639" i="12"/>
  <c r="T639" i="12"/>
  <c r="R639" i="12"/>
  <c r="P639" i="12"/>
  <c r="BK639" i="12"/>
  <c r="J639" i="12"/>
  <c r="BE639" i="12" s="1"/>
  <c r="BI637" i="12"/>
  <c r="BH637" i="12"/>
  <c r="BG637" i="12"/>
  <c r="BF637" i="12"/>
  <c r="T637" i="12"/>
  <c r="R637" i="12"/>
  <c r="P637" i="12"/>
  <c r="BK637" i="12"/>
  <c r="J637" i="12"/>
  <c r="BE637" i="12"/>
  <c r="BI635" i="12"/>
  <c r="BH635" i="12"/>
  <c r="BG635" i="12"/>
  <c r="BF635" i="12"/>
  <c r="T635" i="12"/>
  <c r="R635" i="12"/>
  <c r="P635" i="12"/>
  <c r="BK635" i="12"/>
  <c r="J635" i="12"/>
  <c r="BE635" i="12"/>
  <c r="BI633" i="12"/>
  <c r="BH633" i="12"/>
  <c r="BG633" i="12"/>
  <c r="BF633" i="12"/>
  <c r="T633" i="12"/>
  <c r="R633" i="12"/>
  <c r="P633" i="12"/>
  <c r="BK633" i="12"/>
  <c r="J633" i="12"/>
  <c r="BE633" i="12" s="1"/>
  <c r="BI631" i="12"/>
  <c r="BH631" i="12"/>
  <c r="BG631" i="12"/>
  <c r="BF631" i="12"/>
  <c r="T631" i="12"/>
  <c r="R631" i="12"/>
  <c r="P631" i="12"/>
  <c r="BK631" i="12"/>
  <c r="J631" i="12"/>
  <c r="BE631" i="12" s="1"/>
  <c r="BI613" i="12"/>
  <c r="BH613" i="12"/>
  <c r="BG613" i="12"/>
  <c r="BF613" i="12"/>
  <c r="T613" i="12"/>
  <c r="R613" i="12"/>
  <c r="P613" i="12"/>
  <c r="BK613" i="12"/>
  <c r="J613" i="12"/>
  <c r="BE613" i="12" s="1"/>
  <c r="BI595" i="12"/>
  <c r="BH595" i="12"/>
  <c r="BG595" i="12"/>
  <c r="BF595" i="12"/>
  <c r="T595" i="12"/>
  <c r="R595" i="12"/>
  <c r="P595" i="12"/>
  <c r="BK595" i="12"/>
  <c r="J595" i="12"/>
  <c r="BE595" i="12" s="1"/>
  <c r="BI592" i="12"/>
  <c r="BH592" i="12"/>
  <c r="BG592" i="12"/>
  <c r="BF592" i="12"/>
  <c r="T592" i="12"/>
  <c r="R592" i="12"/>
  <c r="P592" i="12"/>
  <c r="BK592" i="12"/>
  <c r="J592" i="12"/>
  <c r="BE592" i="12" s="1"/>
  <c r="BI588" i="12"/>
  <c r="BH588" i="12"/>
  <c r="BG588" i="12"/>
  <c r="BF588" i="12"/>
  <c r="T588" i="12"/>
  <c r="R588" i="12"/>
  <c r="P588" i="12"/>
  <c r="BK588" i="12"/>
  <c r="J588" i="12"/>
  <c r="BE588" i="12" s="1"/>
  <c r="BI570" i="12"/>
  <c r="BH570" i="12"/>
  <c r="BG570" i="12"/>
  <c r="BF570" i="12"/>
  <c r="T570" i="12"/>
  <c r="R570" i="12"/>
  <c r="P570" i="12"/>
  <c r="BK570" i="12"/>
  <c r="J570" i="12"/>
  <c r="BE570" i="12"/>
  <c r="BI566" i="12"/>
  <c r="BH566" i="12"/>
  <c r="BG566" i="12"/>
  <c r="BF566" i="12"/>
  <c r="T566" i="12"/>
  <c r="R566" i="12"/>
  <c r="P566" i="12"/>
  <c r="BK566" i="12"/>
  <c r="J566" i="12"/>
  <c r="BE566" i="12" s="1"/>
  <c r="BI562" i="12"/>
  <c r="BH562" i="12"/>
  <c r="BG562" i="12"/>
  <c r="BF562" i="12"/>
  <c r="T562" i="12"/>
  <c r="R562" i="12"/>
  <c r="P562" i="12"/>
  <c r="BK562" i="12"/>
  <c r="J562" i="12"/>
  <c r="BE562" i="12"/>
  <c r="BI548" i="12"/>
  <c r="BH548" i="12"/>
  <c r="BG548" i="12"/>
  <c r="BF548" i="12"/>
  <c r="T548" i="12"/>
  <c r="R548" i="12"/>
  <c r="P548" i="12"/>
  <c r="BK548" i="12"/>
  <c r="J548" i="12"/>
  <c r="BE548" i="12" s="1"/>
  <c r="BI534" i="12"/>
  <c r="BH534" i="12"/>
  <c r="BG534" i="12"/>
  <c r="BF534" i="12"/>
  <c r="T534" i="12"/>
  <c r="R534" i="12"/>
  <c r="P534" i="12"/>
  <c r="BK534" i="12"/>
  <c r="J534" i="12"/>
  <c r="BE534" i="12" s="1"/>
  <c r="BI532" i="12"/>
  <c r="BH532" i="12"/>
  <c r="BG532" i="12"/>
  <c r="BF532" i="12"/>
  <c r="T532" i="12"/>
  <c r="R532" i="12"/>
  <c r="P532" i="12"/>
  <c r="BK532" i="12"/>
  <c r="J532" i="12"/>
  <c r="BE532" i="12"/>
  <c r="BI525" i="12"/>
  <c r="BH525" i="12"/>
  <c r="BG525" i="12"/>
  <c r="BF525" i="12"/>
  <c r="T525" i="12"/>
  <c r="R525" i="12"/>
  <c r="P525" i="12"/>
  <c r="BK525" i="12"/>
  <c r="J525" i="12"/>
  <c r="BE525" i="12" s="1"/>
  <c r="BI520" i="12"/>
  <c r="BH520" i="12"/>
  <c r="BG520" i="12"/>
  <c r="BF520" i="12"/>
  <c r="T520" i="12"/>
  <c r="R520" i="12"/>
  <c r="P520" i="12"/>
  <c r="BK520" i="12"/>
  <c r="J520" i="12"/>
  <c r="BE520" i="12" s="1"/>
  <c r="BI516" i="12"/>
  <c r="BH516" i="12"/>
  <c r="BG516" i="12"/>
  <c r="BF516" i="12"/>
  <c r="T516" i="12"/>
  <c r="R516" i="12"/>
  <c r="P516" i="12"/>
  <c r="BK516" i="12"/>
  <c r="J516" i="12"/>
  <c r="BE516" i="12"/>
  <c r="BI507" i="12"/>
  <c r="BH507" i="12"/>
  <c r="BG507" i="12"/>
  <c r="BF507" i="12"/>
  <c r="T507" i="12"/>
  <c r="R507" i="12"/>
  <c r="P507" i="12"/>
  <c r="BK507" i="12"/>
  <c r="J507" i="12"/>
  <c r="BE507" i="12" s="1"/>
  <c r="BI502" i="12"/>
  <c r="BH502" i="12"/>
  <c r="BG502" i="12"/>
  <c r="BF502" i="12"/>
  <c r="T502" i="12"/>
  <c r="R502" i="12"/>
  <c r="P502" i="12"/>
  <c r="BK502" i="12"/>
  <c r="J502" i="12"/>
  <c r="BE502" i="12" s="1"/>
  <c r="BI500" i="12"/>
  <c r="BH500" i="12"/>
  <c r="BG500" i="12"/>
  <c r="BF500" i="12"/>
  <c r="T500" i="12"/>
  <c r="R500" i="12"/>
  <c r="P500" i="12"/>
  <c r="BK500" i="12"/>
  <c r="J500" i="12"/>
  <c r="BE500" i="12" s="1"/>
  <c r="BI497" i="12"/>
  <c r="BH497" i="12"/>
  <c r="BG497" i="12"/>
  <c r="BF497" i="12"/>
  <c r="T497" i="12"/>
  <c r="R497" i="12"/>
  <c r="P497" i="12"/>
  <c r="BK497" i="12"/>
  <c r="J497" i="12"/>
  <c r="BE497" i="12"/>
  <c r="BI494" i="12"/>
  <c r="BH494" i="12"/>
  <c r="BG494" i="12"/>
  <c r="BF494" i="12"/>
  <c r="T494" i="12"/>
  <c r="R494" i="12"/>
  <c r="P494" i="12"/>
  <c r="BK494" i="12"/>
  <c r="J494" i="12"/>
  <c r="BE494" i="12"/>
  <c r="BI490" i="12"/>
  <c r="BH490" i="12"/>
  <c r="BG490" i="12"/>
  <c r="BF490" i="12"/>
  <c r="T490" i="12"/>
  <c r="R490" i="12"/>
  <c r="P490" i="12"/>
  <c r="BK490" i="12"/>
  <c r="J490" i="12"/>
  <c r="BE490" i="12"/>
  <c r="BI486" i="12"/>
  <c r="BH486" i="12"/>
  <c r="BG486" i="12"/>
  <c r="BF486" i="12"/>
  <c r="T486" i="12"/>
  <c r="R486" i="12"/>
  <c r="P486" i="12"/>
  <c r="BK486" i="12"/>
  <c r="J486" i="12"/>
  <c r="BE486" i="12" s="1"/>
  <c r="BI476" i="12"/>
  <c r="BH476" i="12"/>
  <c r="BG476" i="12"/>
  <c r="BF476" i="12"/>
  <c r="T476" i="12"/>
  <c r="R476" i="12"/>
  <c r="P476" i="12"/>
  <c r="BK476" i="12"/>
  <c r="J476" i="12"/>
  <c r="BE476" i="12" s="1"/>
  <c r="BI465" i="12"/>
  <c r="BH465" i="12"/>
  <c r="BG465" i="12"/>
  <c r="BF465" i="12"/>
  <c r="T465" i="12"/>
  <c r="R465" i="12"/>
  <c r="P465" i="12"/>
  <c r="BK465" i="12"/>
  <c r="J465" i="12"/>
  <c r="BE465" i="12" s="1"/>
  <c r="BI459" i="12"/>
  <c r="BH459" i="12"/>
  <c r="BG459" i="12"/>
  <c r="BF459" i="12"/>
  <c r="T459" i="12"/>
  <c r="R459" i="12"/>
  <c r="P459" i="12"/>
  <c r="BK459" i="12"/>
  <c r="J459" i="12"/>
  <c r="BE459" i="12" s="1"/>
  <c r="BI455" i="12"/>
  <c r="BH455" i="12"/>
  <c r="BG455" i="12"/>
  <c r="BF455" i="12"/>
  <c r="T455" i="12"/>
  <c r="R455" i="12"/>
  <c r="P455" i="12"/>
  <c r="BK455" i="12"/>
  <c r="J455" i="12"/>
  <c r="BE455" i="12" s="1"/>
  <c r="BI445" i="12"/>
  <c r="BH445" i="12"/>
  <c r="BG445" i="12"/>
  <c r="BF445" i="12"/>
  <c r="T445" i="12"/>
  <c r="R445" i="12"/>
  <c r="P445" i="12"/>
  <c r="BK445" i="12"/>
  <c r="J445" i="12"/>
  <c r="BE445" i="12" s="1"/>
  <c r="BI436" i="12"/>
  <c r="BH436" i="12"/>
  <c r="BG436" i="12"/>
  <c r="BF436" i="12"/>
  <c r="T436" i="12"/>
  <c r="R436" i="12"/>
  <c r="P436" i="12"/>
  <c r="BK436" i="12"/>
  <c r="J436" i="12"/>
  <c r="BE436" i="12" s="1"/>
  <c r="BI430" i="12"/>
  <c r="BH430" i="12"/>
  <c r="BG430" i="12"/>
  <c r="BF430" i="12"/>
  <c r="T430" i="12"/>
  <c r="R430" i="12"/>
  <c r="P430" i="12"/>
  <c r="BK430" i="12"/>
  <c r="J430" i="12"/>
  <c r="BE430" i="12" s="1"/>
  <c r="BI423" i="12"/>
  <c r="BH423" i="12"/>
  <c r="BG423" i="12"/>
  <c r="BF423" i="12"/>
  <c r="T423" i="12"/>
  <c r="R423" i="12"/>
  <c r="P423" i="12"/>
  <c r="BK423" i="12"/>
  <c r="J423" i="12"/>
  <c r="BE423" i="12" s="1"/>
  <c r="BI416" i="12"/>
  <c r="BH416" i="12"/>
  <c r="BG416" i="12"/>
  <c r="BF416" i="12"/>
  <c r="T416" i="12"/>
  <c r="R416" i="12"/>
  <c r="P416" i="12"/>
  <c r="BK416" i="12"/>
  <c r="J416" i="12"/>
  <c r="BE416" i="12"/>
  <c r="BI412" i="12"/>
  <c r="BH412" i="12"/>
  <c r="BG412" i="12"/>
  <c r="BF412" i="12"/>
  <c r="T412" i="12"/>
  <c r="R412" i="12"/>
  <c r="P412" i="12"/>
  <c r="BK412" i="12"/>
  <c r="J412" i="12"/>
  <c r="BE412" i="12" s="1"/>
  <c r="BI410" i="12"/>
  <c r="BH410" i="12"/>
  <c r="BG410" i="12"/>
  <c r="BF410" i="12"/>
  <c r="T410" i="12"/>
  <c r="R410" i="12"/>
  <c r="P410" i="12"/>
  <c r="BK410" i="12"/>
  <c r="J410" i="12"/>
  <c r="BE410" i="12" s="1"/>
  <c r="BI402" i="12"/>
  <c r="BH402" i="12"/>
  <c r="BG402" i="12"/>
  <c r="BF402" i="12"/>
  <c r="T402" i="12"/>
  <c r="R402" i="12"/>
  <c r="P402" i="12"/>
  <c r="BK402" i="12"/>
  <c r="J402" i="12"/>
  <c r="BE402" i="12" s="1"/>
  <c r="BI392" i="12"/>
  <c r="BH392" i="12"/>
  <c r="BG392" i="12"/>
  <c r="BF392" i="12"/>
  <c r="T392" i="12"/>
  <c r="T391" i="12" s="1"/>
  <c r="R392" i="12"/>
  <c r="P392" i="12"/>
  <c r="BK392" i="12"/>
  <c r="J392" i="12"/>
  <c r="BE392" i="12" s="1"/>
  <c r="BI386" i="12"/>
  <c r="BH386" i="12"/>
  <c r="BG386" i="12"/>
  <c r="BF386" i="12"/>
  <c r="T386" i="12"/>
  <c r="R386" i="12"/>
  <c r="P386" i="12"/>
  <c r="BK386" i="12"/>
  <c r="J386" i="12"/>
  <c r="BE386" i="12" s="1"/>
  <c r="BI382" i="12"/>
  <c r="BH382" i="12"/>
  <c r="BG382" i="12"/>
  <c r="BF382" i="12"/>
  <c r="T382" i="12"/>
  <c r="R382" i="12"/>
  <c r="P382" i="12"/>
  <c r="BK382" i="12"/>
  <c r="J382" i="12"/>
  <c r="BE382" i="12" s="1"/>
  <c r="BI361" i="12"/>
  <c r="BH361" i="12"/>
  <c r="BG361" i="12"/>
  <c r="BF361" i="12"/>
  <c r="T361" i="12"/>
  <c r="R361" i="12"/>
  <c r="P361" i="12"/>
  <c r="BK361" i="12"/>
  <c r="J361" i="12"/>
  <c r="BE361" i="12"/>
  <c r="BI357" i="12"/>
  <c r="BH357" i="12"/>
  <c r="BG357" i="12"/>
  <c r="BF357" i="12"/>
  <c r="T357" i="12"/>
  <c r="T356" i="12"/>
  <c r="R357" i="12"/>
  <c r="R356" i="12"/>
  <c r="P357" i="12"/>
  <c r="P356" i="12" s="1"/>
  <c r="BK357" i="12"/>
  <c r="J357" i="12"/>
  <c r="BE357" i="12" s="1"/>
  <c r="BI349" i="12"/>
  <c r="BH349" i="12"/>
  <c r="BG349" i="12"/>
  <c r="BF349" i="12"/>
  <c r="T349" i="12"/>
  <c r="R349" i="12"/>
  <c r="P349" i="12"/>
  <c r="BK349" i="12"/>
  <c r="J349" i="12"/>
  <c r="BE349" i="12" s="1"/>
  <c r="BI339" i="12"/>
  <c r="BH339" i="12"/>
  <c r="BG339" i="12"/>
  <c r="BF339" i="12"/>
  <c r="T339" i="12"/>
  <c r="R339" i="12"/>
  <c r="P339" i="12"/>
  <c r="BK339" i="12"/>
  <c r="J339" i="12"/>
  <c r="BE339" i="12" s="1"/>
  <c r="BI335" i="12"/>
  <c r="BH335" i="12"/>
  <c r="BG335" i="12"/>
  <c r="BF335" i="12"/>
  <c r="T335" i="12"/>
  <c r="R335" i="12"/>
  <c r="P335" i="12"/>
  <c r="BK335" i="12"/>
  <c r="J335" i="12"/>
  <c r="BE335" i="12" s="1"/>
  <c r="BI324" i="12"/>
  <c r="BH324" i="12"/>
  <c r="BG324" i="12"/>
  <c r="BF324" i="12"/>
  <c r="T324" i="12"/>
  <c r="R324" i="12"/>
  <c r="P324" i="12"/>
  <c r="BK324" i="12"/>
  <c r="J324" i="12"/>
  <c r="BE324" i="12" s="1"/>
  <c r="BI321" i="12"/>
  <c r="BH321" i="12"/>
  <c r="BG321" i="12"/>
  <c r="BF321" i="12"/>
  <c r="T321" i="12"/>
  <c r="R321" i="12"/>
  <c r="P321" i="12"/>
  <c r="BK321" i="12"/>
  <c r="J321" i="12"/>
  <c r="BE321" i="12" s="1"/>
  <c r="BI312" i="12"/>
  <c r="BH312" i="12"/>
  <c r="BG312" i="12"/>
  <c r="BF312" i="12"/>
  <c r="T312" i="12"/>
  <c r="R312" i="12"/>
  <c r="P312" i="12"/>
  <c r="BK312" i="12"/>
  <c r="J312" i="12"/>
  <c r="BE312" i="12"/>
  <c r="BI307" i="12"/>
  <c r="BH307" i="12"/>
  <c r="BG307" i="12"/>
  <c r="BF307" i="12"/>
  <c r="T307" i="12"/>
  <c r="R307" i="12"/>
  <c r="P307" i="12"/>
  <c r="BK307" i="12"/>
  <c r="J307" i="12"/>
  <c r="BE307" i="12" s="1"/>
  <c r="BI302" i="12"/>
  <c r="BH302" i="12"/>
  <c r="BG302" i="12"/>
  <c r="BF302" i="12"/>
  <c r="T302" i="12"/>
  <c r="T301" i="12"/>
  <c r="R302" i="12"/>
  <c r="R301" i="12" s="1"/>
  <c r="P302" i="12"/>
  <c r="P301" i="12" s="1"/>
  <c r="BK302" i="12"/>
  <c r="J302" i="12"/>
  <c r="BE302" i="12" s="1"/>
  <c r="BI298" i="12"/>
  <c r="BH298" i="12"/>
  <c r="BG298" i="12"/>
  <c r="BF298" i="12"/>
  <c r="T298" i="12"/>
  <c r="R298" i="12"/>
  <c r="R273" i="12" s="1"/>
  <c r="P298" i="12"/>
  <c r="BK298" i="12"/>
  <c r="J298" i="12"/>
  <c r="BE298" i="12" s="1"/>
  <c r="BI290" i="12"/>
  <c r="BH290" i="12"/>
  <c r="BG290" i="12"/>
  <c r="BF290" i="12"/>
  <c r="T290" i="12"/>
  <c r="R290" i="12"/>
  <c r="P290" i="12"/>
  <c r="BK290" i="12"/>
  <c r="J290" i="12"/>
  <c r="BE290" i="12" s="1"/>
  <c r="BI286" i="12"/>
  <c r="BH286" i="12"/>
  <c r="BG286" i="12"/>
  <c r="BF286" i="12"/>
  <c r="T286" i="12"/>
  <c r="R286" i="12"/>
  <c r="P286" i="12"/>
  <c r="BK286" i="12"/>
  <c r="J286" i="12"/>
  <c r="BE286" i="12" s="1"/>
  <c r="BI284" i="12"/>
  <c r="BH284" i="12"/>
  <c r="BG284" i="12"/>
  <c r="BF284" i="12"/>
  <c r="T284" i="12"/>
  <c r="R284" i="12"/>
  <c r="P284" i="12"/>
  <c r="BK284" i="12"/>
  <c r="J284" i="12"/>
  <c r="BE284" i="12" s="1"/>
  <c r="BI278" i="12"/>
  <c r="BH278" i="12"/>
  <c r="BG278" i="12"/>
  <c r="BF278" i="12"/>
  <c r="T278" i="12"/>
  <c r="R278" i="12"/>
  <c r="P278" i="12"/>
  <c r="BK278" i="12"/>
  <c r="J278" i="12"/>
  <c r="BE278" i="12" s="1"/>
  <c r="BI274" i="12"/>
  <c r="BH274" i="12"/>
  <c r="BG274" i="12"/>
  <c r="BF274" i="12"/>
  <c r="T274" i="12"/>
  <c r="T273" i="12" s="1"/>
  <c r="R274" i="12"/>
  <c r="P274" i="12"/>
  <c r="BK274" i="12"/>
  <c r="J274" i="12"/>
  <c r="BE274" i="12" s="1"/>
  <c r="BI264" i="12"/>
  <c r="BH264" i="12"/>
  <c r="BG264" i="12"/>
  <c r="BF264" i="12"/>
  <c r="T264" i="12"/>
  <c r="R264" i="12"/>
  <c r="P264" i="12"/>
  <c r="BK264" i="12"/>
  <c r="J264" i="12"/>
  <c r="BE264" i="12"/>
  <c r="BI261" i="12"/>
  <c r="BH261" i="12"/>
  <c r="BG261" i="12"/>
  <c r="BF261" i="12"/>
  <c r="T261" i="12"/>
  <c r="R261" i="12"/>
  <c r="P261" i="12"/>
  <c r="BK261" i="12"/>
  <c r="J261" i="12"/>
  <c r="BE261" i="12" s="1"/>
  <c r="BI250" i="12"/>
  <c r="BH250" i="12"/>
  <c r="BG250" i="12"/>
  <c r="BF250" i="12"/>
  <c r="T250" i="12"/>
  <c r="R250" i="12"/>
  <c r="P250" i="12"/>
  <c r="BK250" i="12"/>
  <c r="J250" i="12"/>
  <c r="BE250" i="12"/>
  <c r="BI246" i="12"/>
  <c r="BH246" i="12"/>
  <c r="BG246" i="12"/>
  <c r="BF246" i="12"/>
  <c r="T246" i="12"/>
  <c r="T245" i="12"/>
  <c r="R246" i="12"/>
  <c r="R245" i="12"/>
  <c r="P246" i="12"/>
  <c r="P245" i="12"/>
  <c r="BK246" i="12"/>
  <c r="J246" i="12"/>
  <c r="BE246" i="12" s="1"/>
  <c r="BI242" i="12"/>
  <c r="BH242" i="12"/>
  <c r="BG242" i="12"/>
  <c r="BF242" i="12"/>
  <c r="T242" i="12"/>
  <c r="R242" i="12"/>
  <c r="P242" i="12"/>
  <c r="BK242" i="12"/>
  <c r="J242" i="12"/>
  <c r="BE242" i="12" s="1"/>
  <c r="BI238" i="12"/>
  <c r="BH238" i="12"/>
  <c r="BG238" i="12"/>
  <c r="BF238" i="12"/>
  <c r="T238" i="12"/>
  <c r="R238" i="12"/>
  <c r="P238" i="12"/>
  <c r="BK238" i="12"/>
  <c r="J238" i="12"/>
  <c r="BE238" i="12" s="1"/>
  <c r="BI228" i="12"/>
  <c r="BH228" i="12"/>
  <c r="BG228" i="12"/>
  <c r="BF228" i="12"/>
  <c r="T228" i="12"/>
  <c r="R228" i="12"/>
  <c r="P228" i="12"/>
  <c r="BK228" i="12"/>
  <c r="J228" i="12"/>
  <c r="BE228" i="12"/>
  <c r="BI224" i="12"/>
  <c r="BH224" i="12"/>
  <c r="BG224" i="12"/>
  <c r="BF224" i="12"/>
  <c r="T224" i="12"/>
  <c r="R224" i="12"/>
  <c r="P224" i="12"/>
  <c r="BK224" i="12"/>
  <c r="J224" i="12"/>
  <c r="BE224" i="12" s="1"/>
  <c r="BI219" i="12"/>
  <c r="BH219" i="12"/>
  <c r="BG219" i="12"/>
  <c r="BF219" i="12"/>
  <c r="T219" i="12"/>
  <c r="R219" i="12"/>
  <c r="P219" i="12"/>
  <c r="BK219" i="12"/>
  <c r="J219" i="12"/>
  <c r="BE219" i="12" s="1"/>
  <c r="BI216" i="12"/>
  <c r="BH216" i="12"/>
  <c r="BG216" i="12"/>
  <c r="BF216" i="12"/>
  <c r="T216" i="12"/>
  <c r="R216" i="12"/>
  <c r="P216" i="12"/>
  <c r="BK216" i="12"/>
  <c r="J216" i="12"/>
  <c r="BE216" i="12" s="1"/>
  <c r="BI206" i="12"/>
  <c r="BH206" i="12"/>
  <c r="BG206" i="12"/>
  <c r="BF206" i="12"/>
  <c r="T206" i="12"/>
  <c r="R206" i="12"/>
  <c r="P206" i="12"/>
  <c r="BK206" i="12"/>
  <c r="J206" i="12"/>
  <c r="BE206" i="12"/>
  <c r="BI201" i="12"/>
  <c r="BH201" i="12"/>
  <c r="BG201" i="12"/>
  <c r="BF201" i="12"/>
  <c r="T201" i="12"/>
  <c r="R201" i="12"/>
  <c r="P201" i="12"/>
  <c r="BK201" i="12"/>
  <c r="J201" i="12"/>
  <c r="BE201" i="12" s="1"/>
  <c r="BI198" i="12"/>
  <c r="BH198" i="12"/>
  <c r="BG198" i="12"/>
  <c r="BF198" i="12"/>
  <c r="T198" i="12"/>
  <c r="R198" i="12"/>
  <c r="P198" i="12"/>
  <c r="BK198" i="12"/>
  <c r="J198" i="12"/>
  <c r="BE198" i="12"/>
  <c r="BI194" i="12"/>
  <c r="BH194" i="12"/>
  <c r="BG194" i="12"/>
  <c r="BF194" i="12"/>
  <c r="T194" i="12"/>
  <c r="R194" i="12"/>
  <c r="P194" i="12"/>
  <c r="BK194" i="12"/>
  <c r="J194" i="12"/>
  <c r="BE194" i="12" s="1"/>
  <c r="BI189" i="12"/>
  <c r="BH189" i="12"/>
  <c r="BG189" i="12"/>
  <c r="BF189" i="12"/>
  <c r="T189" i="12"/>
  <c r="R189" i="12"/>
  <c r="P189" i="12"/>
  <c r="BK189" i="12"/>
  <c r="J189" i="12"/>
  <c r="BE189" i="12" s="1"/>
  <c r="BI187" i="12"/>
  <c r="BH187" i="12"/>
  <c r="BG187" i="12"/>
  <c r="BF187" i="12"/>
  <c r="T187" i="12"/>
  <c r="R187" i="12"/>
  <c r="P187" i="12"/>
  <c r="BK187" i="12"/>
  <c r="J187" i="12"/>
  <c r="BE187" i="12" s="1"/>
  <c r="BI184" i="12"/>
  <c r="BH184" i="12"/>
  <c r="BG184" i="12"/>
  <c r="BF184" i="12"/>
  <c r="T184" i="12"/>
  <c r="R184" i="12"/>
  <c r="P184" i="12"/>
  <c r="BK184" i="12"/>
  <c r="J184" i="12"/>
  <c r="BE184" i="12" s="1"/>
  <c r="BI180" i="12"/>
  <c r="BH180" i="12"/>
  <c r="BG180" i="12"/>
  <c r="BF180" i="12"/>
  <c r="T180" i="12"/>
  <c r="R180" i="12"/>
  <c r="P180" i="12"/>
  <c r="BK180" i="12"/>
  <c r="J180" i="12"/>
  <c r="BE180" i="12" s="1"/>
  <c r="BI174" i="12"/>
  <c r="BH174" i="12"/>
  <c r="BG174" i="12"/>
  <c r="BF174" i="12"/>
  <c r="T174" i="12"/>
  <c r="R174" i="12"/>
  <c r="P174" i="12"/>
  <c r="BK174" i="12"/>
  <c r="J174" i="12"/>
  <c r="BE174" i="12"/>
  <c r="BI171" i="12"/>
  <c r="BH171" i="12"/>
  <c r="BG171" i="12"/>
  <c r="BF171" i="12"/>
  <c r="T171" i="12"/>
  <c r="R171" i="12"/>
  <c r="P171" i="12"/>
  <c r="BK171" i="12"/>
  <c r="J171" i="12"/>
  <c r="BE171" i="12" s="1"/>
  <c r="BI156" i="12"/>
  <c r="BH156" i="12"/>
  <c r="BG156" i="12"/>
  <c r="BF156" i="12"/>
  <c r="T156" i="12"/>
  <c r="R156" i="12"/>
  <c r="P156" i="12"/>
  <c r="BK156" i="12"/>
  <c r="J156" i="12"/>
  <c r="BE156" i="12" s="1"/>
  <c r="BI146" i="12"/>
  <c r="BH146" i="12"/>
  <c r="BG146" i="12"/>
  <c r="BF146" i="12"/>
  <c r="T146" i="12"/>
  <c r="R146" i="12"/>
  <c r="P146" i="12"/>
  <c r="P133" i="12" s="1"/>
  <c r="BK146" i="12"/>
  <c r="J146" i="12"/>
  <c r="BE146" i="12" s="1"/>
  <c r="BI140" i="12"/>
  <c r="BH140" i="12"/>
  <c r="BG140" i="12"/>
  <c r="BF140" i="12"/>
  <c r="T140" i="12"/>
  <c r="R140" i="12"/>
  <c r="P140" i="12"/>
  <c r="BK140" i="12"/>
  <c r="J140" i="12"/>
  <c r="BE140" i="12" s="1"/>
  <c r="BI134" i="12"/>
  <c r="BH134" i="12"/>
  <c r="BG134" i="12"/>
  <c r="BF134" i="12"/>
  <c r="T134" i="12"/>
  <c r="T133" i="12"/>
  <c r="R134" i="12"/>
  <c r="P134" i="12"/>
  <c r="BK134" i="12"/>
  <c r="J134" i="12"/>
  <c r="BE134" i="12"/>
  <c r="F125" i="12"/>
  <c r="E123" i="12"/>
  <c r="F91" i="12"/>
  <c r="E89" i="12"/>
  <c r="J26" i="12"/>
  <c r="E26" i="12"/>
  <c r="J25" i="12"/>
  <c r="J23" i="12"/>
  <c r="E23" i="12"/>
  <c r="J127" i="12" s="1"/>
  <c r="J22" i="12"/>
  <c r="J20" i="12"/>
  <c r="E20" i="12"/>
  <c r="F128" i="12" s="1"/>
  <c r="J19" i="12"/>
  <c r="J17" i="12"/>
  <c r="E17" i="12"/>
  <c r="F93" i="12" s="1"/>
  <c r="J16" i="12"/>
  <c r="J14" i="12"/>
  <c r="J125" i="12" s="1"/>
  <c r="E7" i="12"/>
  <c r="E119" i="12" s="1"/>
  <c r="J39" i="11"/>
  <c r="J38" i="11"/>
  <c r="AY109" i="1"/>
  <c r="J37" i="11"/>
  <c r="AX109" i="1"/>
  <c r="BI133" i="11"/>
  <c r="BH133" i="11"/>
  <c r="BG133" i="11"/>
  <c r="BF133" i="11"/>
  <c r="T133" i="11"/>
  <c r="T132" i="11" s="1"/>
  <c r="R133" i="11"/>
  <c r="R132" i="11" s="1"/>
  <c r="R124" i="11" s="1"/>
  <c r="R123" i="11" s="1"/>
  <c r="P133" i="11"/>
  <c r="P132" i="11" s="1"/>
  <c r="BK133" i="11"/>
  <c r="BK132" i="11" s="1"/>
  <c r="J132" i="11" s="1"/>
  <c r="J101" i="11" s="1"/>
  <c r="J133" i="11"/>
  <c r="BE133" i="11" s="1"/>
  <c r="BI129" i="11"/>
  <c r="BH129" i="11"/>
  <c r="BG129" i="11"/>
  <c r="BF129" i="11"/>
  <c r="T129" i="11"/>
  <c r="R129" i="11"/>
  <c r="P129" i="11"/>
  <c r="BK129" i="11"/>
  <c r="J129" i="11"/>
  <c r="BE129" i="11" s="1"/>
  <c r="BI126" i="11"/>
  <c r="BH126" i="11"/>
  <c r="BG126" i="11"/>
  <c r="F37" i="11" s="1"/>
  <c r="BB109" i="1" s="1"/>
  <c r="BF126" i="11"/>
  <c r="T126" i="11"/>
  <c r="T125" i="11" s="1"/>
  <c r="R126" i="11"/>
  <c r="R125" i="11"/>
  <c r="P126" i="11"/>
  <c r="P125" i="11" s="1"/>
  <c r="BK126" i="11"/>
  <c r="J126" i="11"/>
  <c r="BE126" i="11" s="1"/>
  <c r="F117" i="11"/>
  <c r="E115" i="11"/>
  <c r="F91" i="11"/>
  <c r="E89" i="11"/>
  <c r="J26" i="11"/>
  <c r="E26" i="11"/>
  <c r="J120" i="11" s="1"/>
  <c r="J94" i="11"/>
  <c r="J25" i="11"/>
  <c r="J23" i="11"/>
  <c r="E23" i="11"/>
  <c r="J22" i="11"/>
  <c r="J20" i="11"/>
  <c r="E20" i="11"/>
  <c r="J19" i="11"/>
  <c r="J17" i="11"/>
  <c r="E17" i="11"/>
  <c r="F119" i="11" s="1"/>
  <c r="J16" i="11"/>
  <c r="J14" i="11"/>
  <c r="J117" i="11" s="1"/>
  <c r="E7" i="11"/>
  <c r="E111" i="11" s="1"/>
  <c r="J39" i="10"/>
  <c r="J38" i="10"/>
  <c r="AY108" i="1" s="1"/>
  <c r="J37" i="10"/>
  <c r="AX108" i="1" s="1"/>
  <c r="BI447" i="10"/>
  <c r="BH447" i="10"/>
  <c r="BG447" i="10"/>
  <c r="BF447" i="10"/>
  <c r="T447" i="10"/>
  <c r="T446" i="10" s="1"/>
  <c r="R447" i="10"/>
  <c r="R446" i="10" s="1"/>
  <c r="P447" i="10"/>
  <c r="P446" i="10" s="1"/>
  <c r="BK447" i="10"/>
  <c r="BK446" i="10" s="1"/>
  <c r="J446" i="10" s="1"/>
  <c r="J107" i="10" s="1"/>
  <c r="J447" i="10"/>
  <c r="BE447" i="10" s="1"/>
  <c r="BI443" i="10"/>
  <c r="BH443" i="10"/>
  <c r="BG443" i="10"/>
  <c r="BF443" i="10"/>
  <c r="T443" i="10"/>
  <c r="R443" i="10"/>
  <c r="P443" i="10"/>
  <c r="BK443" i="10"/>
  <c r="J443" i="10"/>
  <c r="BE443" i="10" s="1"/>
  <c r="BI441" i="10"/>
  <c r="BH441" i="10"/>
  <c r="BG441" i="10"/>
  <c r="BF441" i="10"/>
  <c r="T441" i="10"/>
  <c r="R441" i="10"/>
  <c r="P441" i="10"/>
  <c r="BK441" i="10"/>
  <c r="J441" i="10"/>
  <c r="BE441" i="10"/>
  <c r="BI438" i="10"/>
  <c r="BH438" i="10"/>
  <c r="BG438" i="10"/>
  <c r="BF438" i="10"/>
  <c r="T438" i="10"/>
  <c r="R438" i="10"/>
  <c r="P438" i="10"/>
  <c r="BK438" i="10"/>
  <c r="J438" i="10"/>
  <c r="BE438" i="10" s="1"/>
  <c r="BI436" i="10"/>
  <c r="BH436" i="10"/>
  <c r="BG436" i="10"/>
  <c r="BF436" i="10"/>
  <c r="T436" i="10"/>
  <c r="T435" i="10"/>
  <c r="R436" i="10"/>
  <c r="R435" i="10" s="1"/>
  <c r="P436" i="10"/>
  <c r="P435" i="10" s="1"/>
  <c r="BK436" i="10"/>
  <c r="J436" i="10"/>
  <c r="BE436" i="10" s="1"/>
  <c r="BI428" i="10"/>
  <c r="BH428" i="10"/>
  <c r="BG428" i="10"/>
  <c r="BF428" i="10"/>
  <c r="T428" i="10"/>
  <c r="R428" i="10"/>
  <c r="P428" i="10"/>
  <c r="BK428" i="10"/>
  <c r="J428" i="10"/>
  <c r="BE428" i="10" s="1"/>
  <c r="BI426" i="10"/>
  <c r="BH426" i="10"/>
  <c r="BG426" i="10"/>
  <c r="BF426" i="10"/>
  <c r="T426" i="10"/>
  <c r="R426" i="10"/>
  <c r="P426" i="10"/>
  <c r="BK426" i="10"/>
  <c r="J426" i="10"/>
  <c r="BE426" i="10" s="1"/>
  <c r="BI408" i="10"/>
  <c r="BH408" i="10"/>
  <c r="BG408" i="10"/>
  <c r="BF408" i="10"/>
  <c r="T408" i="10"/>
  <c r="R408" i="10"/>
  <c r="P408" i="10"/>
  <c r="BK408" i="10"/>
  <c r="J408" i="10"/>
  <c r="BE408" i="10" s="1"/>
  <c r="BI405" i="10"/>
  <c r="BH405" i="10"/>
  <c r="BG405" i="10"/>
  <c r="BF405" i="10"/>
  <c r="T405" i="10"/>
  <c r="R405" i="10"/>
  <c r="P405" i="10"/>
  <c r="BK405" i="10"/>
  <c r="J405" i="10"/>
  <c r="BE405" i="10"/>
  <c r="BI401" i="10"/>
  <c r="BH401" i="10"/>
  <c r="BG401" i="10"/>
  <c r="BF401" i="10"/>
  <c r="T401" i="10"/>
  <c r="R401" i="10"/>
  <c r="P401" i="10"/>
  <c r="BK401" i="10"/>
  <c r="J401" i="10"/>
  <c r="BE401" i="10" s="1"/>
  <c r="BI383" i="10"/>
  <c r="BH383" i="10"/>
  <c r="BG383" i="10"/>
  <c r="BF383" i="10"/>
  <c r="T383" i="10"/>
  <c r="R383" i="10"/>
  <c r="P383" i="10"/>
  <c r="BK383" i="10"/>
  <c r="J383" i="10"/>
  <c r="BE383" i="10"/>
  <c r="BI379" i="10"/>
  <c r="BH379" i="10"/>
  <c r="BG379" i="10"/>
  <c r="BF379" i="10"/>
  <c r="T379" i="10"/>
  <c r="R379" i="10"/>
  <c r="P379" i="10"/>
  <c r="BK379" i="10"/>
  <c r="J379" i="10"/>
  <c r="BE379" i="10" s="1"/>
  <c r="BI375" i="10"/>
  <c r="BH375" i="10"/>
  <c r="BG375" i="10"/>
  <c r="BF375" i="10"/>
  <c r="T375" i="10"/>
  <c r="R375" i="10"/>
  <c r="P375" i="10"/>
  <c r="BK375" i="10"/>
  <c r="J375" i="10"/>
  <c r="BE375" i="10" s="1"/>
  <c r="BI361" i="10"/>
  <c r="BH361" i="10"/>
  <c r="BG361" i="10"/>
  <c r="BF361" i="10"/>
  <c r="T361" i="10"/>
  <c r="R361" i="10"/>
  <c r="P361" i="10"/>
  <c r="BK361" i="10"/>
  <c r="J361" i="10"/>
  <c r="BE361" i="10" s="1"/>
  <c r="BI347" i="10"/>
  <c r="BH347" i="10"/>
  <c r="BG347" i="10"/>
  <c r="BF347" i="10"/>
  <c r="T347" i="10"/>
  <c r="R347" i="10"/>
  <c r="P347" i="10"/>
  <c r="BK347" i="10"/>
  <c r="J347" i="10"/>
  <c r="BE347" i="10"/>
  <c r="BI341" i="10"/>
  <c r="BH341" i="10"/>
  <c r="BG341" i="10"/>
  <c r="BF341" i="10"/>
  <c r="T341" i="10"/>
  <c r="R341" i="10"/>
  <c r="P341" i="10"/>
  <c r="BK341" i="10"/>
  <c r="J341" i="10"/>
  <c r="BE341" i="10"/>
  <c r="BI337" i="10"/>
  <c r="BH337" i="10"/>
  <c r="BG337" i="10"/>
  <c r="BF337" i="10"/>
  <c r="T337" i="10"/>
  <c r="R337" i="10"/>
  <c r="P337" i="10"/>
  <c r="BK337" i="10"/>
  <c r="J337" i="10"/>
  <c r="BE337" i="10"/>
  <c r="BI335" i="10"/>
  <c r="BH335" i="10"/>
  <c r="BG335" i="10"/>
  <c r="BF335" i="10"/>
  <c r="T335" i="10"/>
  <c r="R335" i="10"/>
  <c r="P335" i="10"/>
  <c r="BK335" i="10"/>
  <c r="J335" i="10"/>
  <c r="BE335" i="10" s="1"/>
  <c r="BI332" i="10"/>
  <c r="BH332" i="10"/>
  <c r="BG332" i="10"/>
  <c r="BF332" i="10"/>
  <c r="T332" i="10"/>
  <c r="R332" i="10"/>
  <c r="P332" i="10"/>
  <c r="BK332" i="10"/>
  <c r="J332" i="10"/>
  <c r="BE332" i="10" s="1"/>
  <c r="BI329" i="10"/>
  <c r="BH329" i="10"/>
  <c r="BG329" i="10"/>
  <c r="BF329" i="10"/>
  <c r="T329" i="10"/>
  <c r="R329" i="10"/>
  <c r="P329" i="10"/>
  <c r="BK329" i="10"/>
  <c r="J329" i="10"/>
  <c r="BE329" i="10"/>
  <c r="BI325" i="10"/>
  <c r="BH325" i="10"/>
  <c r="BG325" i="10"/>
  <c r="BF325" i="10"/>
  <c r="T325" i="10"/>
  <c r="R325" i="10"/>
  <c r="P325" i="10"/>
  <c r="BK325" i="10"/>
  <c r="J325" i="10"/>
  <c r="BE325" i="10" s="1"/>
  <c r="BI321" i="10"/>
  <c r="BH321" i="10"/>
  <c r="BG321" i="10"/>
  <c r="BF321" i="10"/>
  <c r="T321" i="10"/>
  <c r="R321" i="10"/>
  <c r="P321" i="10"/>
  <c r="BK321" i="10"/>
  <c r="J321" i="10"/>
  <c r="BE321" i="10" s="1"/>
  <c r="BI311" i="10"/>
  <c r="BH311" i="10"/>
  <c r="BG311" i="10"/>
  <c r="BF311" i="10"/>
  <c r="T311" i="10"/>
  <c r="R311" i="10"/>
  <c r="P311" i="10"/>
  <c r="BK311" i="10"/>
  <c r="J311" i="10"/>
  <c r="BE311" i="10"/>
  <c r="BI303" i="10"/>
  <c r="BH303" i="10"/>
  <c r="BG303" i="10"/>
  <c r="BF303" i="10"/>
  <c r="T303" i="10"/>
  <c r="R303" i="10"/>
  <c r="P303" i="10"/>
  <c r="BK303" i="10"/>
  <c r="J303" i="10"/>
  <c r="BE303" i="10"/>
  <c r="BI295" i="10"/>
  <c r="BH295" i="10"/>
  <c r="BG295" i="10"/>
  <c r="BF295" i="10"/>
  <c r="T295" i="10"/>
  <c r="R295" i="10"/>
  <c r="P295" i="10"/>
  <c r="BK295" i="10"/>
  <c r="J295" i="10"/>
  <c r="BE295" i="10"/>
  <c r="BI291" i="10"/>
  <c r="BH291" i="10"/>
  <c r="BG291" i="10"/>
  <c r="BF291" i="10"/>
  <c r="T291" i="10"/>
  <c r="R291" i="10"/>
  <c r="P291" i="10"/>
  <c r="BK291" i="10"/>
  <c r="J291" i="10"/>
  <c r="BE291" i="10" s="1"/>
  <c r="BI283" i="10"/>
  <c r="BH283" i="10"/>
  <c r="BG283" i="10"/>
  <c r="BF283" i="10"/>
  <c r="T283" i="10"/>
  <c r="R283" i="10"/>
  <c r="P283" i="10"/>
  <c r="BK283" i="10"/>
  <c r="J283" i="10"/>
  <c r="BE283" i="10"/>
  <c r="BI276" i="10"/>
  <c r="BH276" i="10"/>
  <c r="BG276" i="10"/>
  <c r="BF276" i="10"/>
  <c r="T276" i="10"/>
  <c r="R276" i="10"/>
  <c r="P276" i="10"/>
  <c r="BK276" i="10"/>
  <c r="J276" i="10"/>
  <c r="BE276" i="10" s="1"/>
  <c r="BI268" i="10"/>
  <c r="BH268" i="10"/>
  <c r="BG268" i="10"/>
  <c r="BF268" i="10"/>
  <c r="T268" i="10"/>
  <c r="R268" i="10"/>
  <c r="P268" i="10"/>
  <c r="BK268" i="10"/>
  <c r="J268" i="10"/>
  <c r="BE268" i="10"/>
  <c r="BI261" i="10"/>
  <c r="BH261" i="10"/>
  <c r="BG261" i="10"/>
  <c r="BF261" i="10"/>
  <c r="T261" i="10"/>
  <c r="R261" i="10"/>
  <c r="P261" i="10"/>
  <c r="BK261" i="10"/>
  <c r="J261" i="10"/>
  <c r="BE261" i="10" s="1"/>
  <c r="BI257" i="10"/>
  <c r="BH257" i="10"/>
  <c r="BG257" i="10"/>
  <c r="BF257" i="10"/>
  <c r="T257" i="10"/>
  <c r="R257" i="10"/>
  <c r="P257" i="10"/>
  <c r="P248" i="10" s="1"/>
  <c r="BK257" i="10"/>
  <c r="J257" i="10"/>
  <c r="BE257" i="10" s="1"/>
  <c r="BI249" i="10"/>
  <c r="BH249" i="10"/>
  <c r="BG249" i="10"/>
  <c r="BF249" i="10"/>
  <c r="T249" i="10"/>
  <c r="T248" i="10" s="1"/>
  <c r="R249" i="10"/>
  <c r="P249" i="10"/>
  <c r="BK249" i="10"/>
  <c r="J249" i="10"/>
  <c r="BE249" i="10" s="1"/>
  <c r="BI244" i="10"/>
  <c r="BH244" i="10"/>
  <c r="BG244" i="10"/>
  <c r="BF244" i="10"/>
  <c r="T244" i="10"/>
  <c r="R244" i="10"/>
  <c r="P244" i="10"/>
  <c r="BK244" i="10"/>
  <c r="J244" i="10"/>
  <c r="BE244" i="10" s="1"/>
  <c r="BI230" i="10"/>
  <c r="BH230" i="10"/>
  <c r="BG230" i="10"/>
  <c r="BF230" i="10"/>
  <c r="T230" i="10"/>
  <c r="R230" i="10"/>
  <c r="R229" i="10"/>
  <c r="P230" i="10"/>
  <c r="P229" i="10" s="1"/>
  <c r="BK230" i="10"/>
  <c r="J230" i="10"/>
  <c r="BE230" i="10" s="1"/>
  <c r="BI224" i="10"/>
  <c r="BH224" i="10"/>
  <c r="BG224" i="10"/>
  <c r="BF224" i="10"/>
  <c r="T224" i="10"/>
  <c r="R224" i="10"/>
  <c r="P224" i="10"/>
  <c r="BK224" i="10"/>
  <c r="J224" i="10"/>
  <c r="BE224" i="10" s="1"/>
  <c r="BI217" i="10"/>
  <c r="BH217" i="10"/>
  <c r="BG217" i="10"/>
  <c r="BF217" i="10"/>
  <c r="T217" i="10"/>
  <c r="R217" i="10"/>
  <c r="P217" i="10"/>
  <c r="P204" i="10" s="1"/>
  <c r="BK217" i="10"/>
  <c r="J217" i="10"/>
  <c r="BE217" i="10" s="1"/>
  <c r="BI209" i="10"/>
  <c r="BH209" i="10"/>
  <c r="BG209" i="10"/>
  <c r="BF209" i="10"/>
  <c r="T209" i="10"/>
  <c r="R209" i="10"/>
  <c r="P209" i="10"/>
  <c r="BK209" i="10"/>
  <c r="J209" i="10"/>
  <c r="BE209" i="10" s="1"/>
  <c r="BI205" i="10"/>
  <c r="BH205" i="10"/>
  <c r="BG205" i="10"/>
  <c r="BF205" i="10"/>
  <c r="T205" i="10"/>
  <c r="T204" i="10" s="1"/>
  <c r="R205" i="10"/>
  <c r="P205" i="10"/>
  <c r="BK205" i="10"/>
  <c r="J205" i="10"/>
  <c r="BE205" i="10" s="1"/>
  <c r="BI200" i="10"/>
  <c r="BH200" i="10"/>
  <c r="BG200" i="10"/>
  <c r="BF200" i="10"/>
  <c r="T200" i="10"/>
  <c r="R200" i="10"/>
  <c r="P200" i="10"/>
  <c r="BK200" i="10"/>
  <c r="J200" i="10"/>
  <c r="BE200" i="10" s="1"/>
  <c r="BI196" i="10"/>
  <c r="BH196" i="10"/>
  <c r="BG196" i="10"/>
  <c r="BF196" i="10"/>
  <c r="T196" i="10"/>
  <c r="R196" i="10"/>
  <c r="P196" i="10"/>
  <c r="BK196" i="10"/>
  <c r="J196" i="10"/>
  <c r="BE196" i="10"/>
  <c r="BI194" i="10"/>
  <c r="BH194" i="10"/>
  <c r="BG194" i="10"/>
  <c r="BF194" i="10"/>
  <c r="T194" i="10"/>
  <c r="R194" i="10"/>
  <c r="P194" i="10"/>
  <c r="BK194" i="10"/>
  <c r="J194" i="10"/>
  <c r="BE194" i="10" s="1"/>
  <c r="BI188" i="10"/>
  <c r="BH188" i="10"/>
  <c r="BG188" i="10"/>
  <c r="BF188" i="10"/>
  <c r="T188" i="10"/>
  <c r="R188" i="10"/>
  <c r="P188" i="10"/>
  <c r="BK188" i="10"/>
  <c r="J188" i="10"/>
  <c r="BE188" i="10" s="1"/>
  <c r="BI181" i="10"/>
  <c r="BH181" i="10"/>
  <c r="BG181" i="10"/>
  <c r="BF181" i="10"/>
  <c r="T181" i="10"/>
  <c r="T180" i="10" s="1"/>
  <c r="R181" i="10"/>
  <c r="P181" i="10"/>
  <c r="P180" i="10"/>
  <c r="BK181" i="10"/>
  <c r="J181" i="10"/>
  <c r="BE181" i="10" s="1"/>
  <c r="BI175" i="10"/>
  <c r="BH175" i="10"/>
  <c r="BG175" i="10"/>
  <c r="BF175" i="10"/>
  <c r="T175" i="10"/>
  <c r="R175" i="10"/>
  <c r="P175" i="10"/>
  <c r="BK175" i="10"/>
  <c r="J175" i="10"/>
  <c r="BE175" i="10" s="1"/>
  <c r="BI173" i="10"/>
  <c r="BH173" i="10"/>
  <c r="BG173" i="10"/>
  <c r="BF173" i="10"/>
  <c r="T173" i="10"/>
  <c r="R173" i="10"/>
  <c r="P173" i="10"/>
  <c r="BK173" i="10"/>
  <c r="J173" i="10"/>
  <c r="BE173" i="10" s="1"/>
  <c r="BI169" i="10"/>
  <c r="BH169" i="10"/>
  <c r="BG169" i="10"/>
  <c r="BF169" i="10"/>
  <c r="T169" i="10"/>
  <c r="T168" i="10"/>
  <c r="R169" i="10"/>
  <c r="R168" i="10" s="1"/>
  <c r="P169" i="10"/>
  <c r="P168" i="10" s="1"/>
  <c r="BK169" i="10"/>
  <c r="J169" i="10"/>
  <c r="BE169" i="10" s="1"/>
  <c r="BI165" i="10"/>
  <c r="BH165" i="10"/>
  <c r="BG165" i="10"/>
  <c r="BF165" i="10"/>
  <c r="T165" i="10"/>
  <c r="R165" i="10"/>
  <c r="P165" i="10"/>
  <c r="BK165" i="10"/>
  <c r="J165" i="10"/>
  <c r="BE165" i="10" s="1"/>
  <c r="BI161" i="10"/>
  <c r="BH161" i="10"/>
  <c r="BG161" i="10"/>
  <c r="BF161" i="10"/>
  <c r="T161" i="10"/>
  <c r="R161" i="10"/>
  <c r="P161" i="10"/>
  <c r="BK161" i="10"/>
  <c r="J161" i="10"/>
  <c r="BE161" i="10" s="1"/>
  <c r="BI154" i="10"/>
  <c r="BH154" i="10"/>
  <c r="BG154" i="10"/>
  <c r="BF154" i="10"/>
  <c r="T154" i="10"/>
  <c r="R154" i="10"/>
  <c r="P154" i="10"/>
  <c r="BK154" i="10"/>
  <c r="J154" i="10"/>
  <c r="BE154" i="10" s="1"/>
  <c r="BI147" i="10"/>
  <c r="BH147" i="10"/>
  <c r="BG147" i="10"/>
  <c r="BF147" i="10"/>
  <c r="T147" i="10"/>
  <c r="R147" i="10"/>
  <c r="P147" i="10"/>
  <c r="BK147" i="10"/>
  <c r="J147" i="10"/>
  <c r="BE147" i="10" s="1"/>
  <c r="BI140" i="10"/>
  <c r="BH140" i="10"/>
  <c r="BG140" i="10"/>
  <c r="BF140" i="10"/>
  <c r="T140" i="10"/>
  <c r="R140" i="10"/>
  <c r="P140" i="10"/>
  <c r="BK140" i="10"/>
  <c r="J140" i="10"/>
  <c r="BE140" i="10" s="1"/>
  <c r="BI132" i="10"/>
  <c r="BH132" i="10"/>
  <c r="BG132" i="10"/>
  <c r="BF132" i="10"/>
  <c r="T132" i="10"/>
  <c r="R132" i="10"/>
  <c r="R131" i="10"/>
  <c r="P132" i="10"/>
  <c r="P131" i="10" s="1"/>
  <c r="P130" i="10" s="1"/>
  <c r="P129" i="10" s="1"/>
  <c r="AU108" i="1" s="1"/>
  <c r="BK132" i="10"/>
  <c r="BK131" i="10" s="1"/>
  <c r="J132" i="10"/>
  <c r="BE132" i="10"/>
  <c r="F123" i="10"/>
  <c r="E121" i="10"/>
  <c r="F91" i="10"/>
  <c r="E89" i="10"/>
  <c r="J26" i="10"/>
  <c r="E26" i="10"/>
  <c r="J25" i="10"/>
  <c r="J23" i="10"/>
  <c r="E23" i="10"/>
  <c r="J22" i="10"/>
  <c r="J20" i="10"/>
  <c r="E20" i="10"/>
  <c r="F94" i="10" s="1"/>
  <c r="J19" i="10"/>
  <c r="J17" i="10"/>
  <c r="E17" i="10"/>
  <c r="F93" i="10" s="1"/>
  <c r="J16" i="10"/>
  <c r="J14" i="10"/>
  <c r="J123" i="10" s="1"/>
  <c r="J91" i="10"/>
  <c r="E7" i="10"/>
  <c r="E117" i="10" s="1"/>
  <c r="E85" i="10"/>
  <c r="J39" i="9"/>
  <c r="J38" i="9"/>
  <c r="AY106" i="1"/>
  <c r="J37" i="9"/>
  <c r="AX106" i="1"/>
  <c r="BI133" i="9"/>
  <c r="BH133" i="9"/>
  <c r="BG133" i="9"/>
  <c r="BF133" i="9"/>
  <c r="T133" i="9"/>
  <c r="T132" i="9" s="1"/>
  <c r="R133" i="9"/>
  <c r="R132" i="9" s="1"/>
  <c r="P133" i="9"/>
  <c r="P132" i="9" s="1"/>
  <c r="BK133" i="9"/>
  <c r="BK132" i="9" s="1"/>
  <c r="J132" i="9" s="1"/>
  <c r="J101" i="9" s="1"/>
  <c r="J133" i="9"/>
  <c r="BE133" i="9" s="1"/>
  <c r="BI129" i="9"/>
  <c r="BH129" i="9"/>
  <c r="BG129" i="9"/>
  <c r="BF129" i="9"/>
  <c r="T129" i="9"/>
  <c r="T125" i="9" s="1"/>
  <c r="R129" i="9"/>
  <c r="P129" i="9"/>
  <c r="BK129" i="9"/>
  <c r="J129" i="9"/>
  <c r="BE129" i="9" s="1"/>
  <c r="BI126" i="9"/>
  <c r="BH126" i="9"/>
  <c r="BG126" i="9"/>
  <c r="BF126" i="9"/>
  <c r="J36" i="9" s="1"/>
  <c r="AW106" i="1" s="1"/>
  <c r="T126" i="9"/>
  <c r="R126" i="9"/>
  <c r="R125" i="9" s="1"/>
  <c r="P126" i="9"/>
  <c r="P125" i="9"/>
  <c r="BK126" i="9"/>
  <c r="BK125" i="9" s="1"/>
  <c r="J125" i="9" s="1"/>
  <c r="J100" i="9" s="1"/>
  <c r="J126" i="9"/>
  <c r="BE126" i="9" s="1"/>
  <c r="J120" i="9"/>
  <c r="F120" i="9"/>
  <c r="J119" i="9"/>
  <c r="F119" i="9"/>
  <c r="F117" i="9"/>
  <c r="E115" i="9"/>
  <c r="J94" i="9"/>
  <c r="F94" i="9"/>
  <c r="J93" i="9"/>
  <c r="F93" i="9"/>
  <c r="F91" i="9"/>
  <c r="E89" i="9"/>
  <c r="J14" i="9"/>
  <c r="J91" i="9" s="1"/>
  <c r="J117" i="9"/>
  <c r="E7" i="9"/>
  <c r="J39" i="8"/>
  <c r="J38" i="8"/>
  <c r="AY105" i="1" s="1"/>
  <c r="J37" i="8"/>
  <c r="AX105" i="1" s="1"/>
  <c r="BI368" i="8"/>
  <c r="BH368" i="8"/>
  <c r="BG368" i="8"/>
  <c r="BF368" i="8"/>
  <c r="T368" i="8"/>
  <c r="R368" i="8"/>
  <c r="P368" i="8"/>
  <c r="BK368" i="8"/>
  <c r="J368" i="8"/>
  <c r="BE368" i="8" s="1"/>
  <c r="BI364" i="8"/>
  <c r="BH364" i="8"/>
  <c r="BG364" i="8"/>
  <c r="BF364" i="8"/>
  <c r="T364" i="8"/>
  <c r="R364" i="8"/>
  <c r="P364" i="8"/>
  <c r="BK364" i="8"/>
  <c r="J364" i="8"/>
  <c r="BE364" i="8"/>
  <c r="BI361" i="8"/>
  <c r="BH361" i="8"/>
  <c r="BG361" i="8"/>
  <c r="BF361" i="8"/>
  <c r="T361" i="8"/>
  <c r="R361" i="8"/>
  <c r="P361" i="8"/>
  <c r="BK361" i="8"/>
  <c r="J361" i="8"/>
  <c r="BE361" i="8" s="1"/>
  <c r="BI356" i="8"/>
  <c r="BH356" i="8"/>
  <c r="BG356" i="8"/>
  <c r="BF356" i="8"/>
  <c r="T356" i="8"/>
  <c r="R356" i="8"/>
  <c r="P356" i="8"/>
  <c r="BK356" i="8"/>
  <c r="J356" i="8"/>
  <c r="BE356" i="8" s="1"/>
  <c r="BI347" i="8"/>
  <c r="BH347" i="8"/>
  <c r="BG347" i="8"/>
  <c r="BF347" i="8"/>
  <c r="T347" i="8"/>
  <c r="T346" i="8" s="1"/>
  <c r="T345" i="8" s="1"/>
  <c r="R347" i="8"/>
  <c r="R346" i="8"/>
  <c r="R345" i="8" s="1"/>
  <c r="P347" i="8"/>
  <c r="P346" i="8"/>
  <c r="P345" i="8" s="1"/>
  <c r="BK347" i="8"/>
  <c r="J347" i="8"/>
  <c r="BE347" i="8" s="1"/>
  <c r="BI342" i="8"/>
  <c r="BH342" i="8"/>
  <c r="BG342" i="8"/>
  <c r="BF342" i="8"/>
  <c r="T342" i="8"/>
  <c r="T341" i="8"/>
  <c r="R342" i="8"/>
  <c r="R341" i="8" s="1"/>
  <c r="P342" i="8"/>
  <c r="P341" i="8" s="1"/>
  <c r="BK342" i="8"/>
  <c r="BK341" i="8" s="1"/>
  <c r="J341" i="8" s="1"/>
  <c r="J106" i="8" s="1"/>
  <c r="J342" i="8"/>
  <c r="BE342" i="8" s="1"/>
  <c r="BI338" i="8"/>
  <c r="BH338" i="8"/>
  <c r="BG338" i="8"/>
  <c r="BF338" i="8"/>
  <c r="T338" i="8"/>
  <c r="R338" i="8"/>
  <c r="P338" i="8"/>
  <c r="BK338" i="8"/>
  <c r="J338" i="8"/>
  <c r="BE338" i="8" s="1"/>
  <c r="BI336" i="8"/>
  <c r="BH336" i="8"/>
  <c r="BG336" i="8"/>
  <c r="BF336" i="8"/>
  <c r="T336" i="8"/>
  <c r="R336" i="8"/>
  <c r="P336" i="8"/>
  <c r="BK336" i="8"/>
  <c r="J336" i="8"/>
  <c r="BE336" i="8" s="1"/>
  <c r="BI333" i="8"/>
  <c r="BH333" i="8"/>
  <c r="BG333" i="8"/>
  <c r="BF333" i="8"/>
  <c r="T333" i="8"/>
  <c r="R333" i="8"/>
  <c r="P333" i="8"/>
  <c r="BK333" i="8"/>
  <c r="J333" i="8"/>
  <c r="BE333" i="8" s="1"/>
  <c r="BI331" i="8"/>
  <c r="BH331" i="8"/>
  <c r="BG331" i="8"/>
  <c r="BF331" i="8"/>
  <c r="T331" i="8"/>
  <c r="T330" i="8" s="1"/>
  <c r="R331" i="8"/>
  <c r="R330" i="8"/>
  <c r="P331" i="8"/>
  <c r="BK331" i="8"/>
  <c r="BK330" i="8" s="1"/>
  <c r="J330" i="8" s="1"/>
  <c r="J105" i="8" s="1"/>
  <c r="J331" i="8"/>
  <c r="BE331" i="8"/>
  <c r="BI319" i="8"/>
  <c r="BH319" i="8"/>
  <c r="BG319" i="8"/>
  <c r="BF319" i="8"/>
  <c r="T319" i="8"/>
  <c r="R319" i="8"/>
  <c r="P319" i="8"/>
  <c r="BK319" i="8"/>
  <c r="J319" i="8"/>
  <c r="BE319" i="8" s="1"/>
  <c r="BI316" i="8"/>
  <c r="BH316" i="8"/>
  <c r="BG316" i="8"/>
  <c r="BF316" i="8"/>
  <c r="T316" i="8"/>
  <c r="R316" i="8"/>
  <c r="P316" i="8"/>
  <c r="BK316" i="8"/>
  <c r="J316" i="8"/>
  <c r="BE316" i="8" s="1"/>
  <c r="BI312" i="8"/>
  <c r="BH312" i="8"/>
  <c r="BG312" i="8"/>
  <c r="BF312" i="8"/>
  <c r="T312" i="8"/>
  <c r="R312" i="8"/>
  <c r="P312" i="8"/>
  <c r="BK312" i="8"/>
  <c r="J312" i="8"/>
  <c r="BE312" i="8" s="1"/>
  <c r="BI308" i="8"/>
  <c r="BH308" i="8"/>
  <c r="BG308" i="8"/>
  <c r="BF308" i="8"/>
  <c r="T308" i="8"/>
  <c r="R308" i="8"/>
  <c r="P308" i="8"/>
  <c r="BK308" i="8"/>
  <c r="J308" i="8"/>
  <c r="BE308" i="8" s="1"/>
  <c r="BI303" i="8"/>
  <c r="BH303" i="8"/>
  <c r="BG303" i="8"/>
  <c r="BF303" i="8"/>
  <c r="T303" i="8"/>
  <c r="R303" i="8"/>
  <c r="P303" i="8"/>
  <c r="BK303" i="8"/>
  <c r="J303" i="8"/>
  <c r="BE303" i="8" s="1"/>
  <c r="BI298" i="8"/>
  <c r="BH298" i="8"/>
  <c r="BG298" i="8"/>
  <c r="BF298" i="8"/>
  <c r="T298" i="8"/>
  <c r="R298" i="8"/>
  <c r="P298" i="8"/>
  <c r="BK298" i="8"/>
  <c r="J298" i="8"/>
  <c r="BE298" i="8" s="1"/>
  <c r="BI296" i="8"/>
  <c r="BH296" i="8"/>
  <c r="BG296" i="8"/>
  <c r="BF296" i="8"/>
  <c r="T296" i="8"/>
  <c r="R296" i="8"/>
  <c r="P296" i="8"/>
  <c r="BK296" i="8"/>
  <c r="J296" i="8"/>
  <c r="BE296" i="8" s="1"/>
  <c r="BI293" i="8"/>
  <c r="BH293" i="8"/>
  <c r="BG293" i="8"/>
  <c r="BF293" i="8"/>
  <c r="T293" i="8"/>
  <c r="R293" i="8"/>
  <c r="P293" i="8"/>
  <c r="BK293" i="8"/>
  <c r="J293" i="8"/>
  <c r="BE293" i="8"/>
  <c r="BI288" i="8"/>
  <c r="BH288" i="8"/>
  <c r="BG288" i="8"/>
  <c r="BF288" i="8"/>
  <c r="T288" i="8"/>
  <c r="T287" i="8" s="1"/>
  <c r="R288" i="8"/>
  <c r="R287" i="8" s="1"/>
  <c r="P288" i="8"/>
  <c r="BK288" i="8"/>
  <c r="J288" i="8"/>
  <c r="BE288" i="8" s="1"/>
  <c r="BI282" i="8"/>
  <c r="BH282" i="8"/>
  <c r="BG282" i="8"/>
  <c r="BF282" i="8"/>
  <c r="T282" i="8"/>
  <c r="R282" i="8"/>
  <c r="P282" i="8"/>
  <c r="BK282" i="8"/>
  <c r="J282" i="8"/>
  <c r="BE282" i="8" s="1"/>
  <c r="BI274" i="8"/>
  <c r="BH274" i="8"/>
  <c r="BG274" i="8"/>
  <c r="BF274" i="8"/>
  <c r="T274" i="8"/>
  <c r="R274" i="8"/>
  <c r="P274" i="8"/>
  <c r="BK274" i="8"/>
  <c r="J274" i="8"/>
  <c r="BE274" i="8" s="1"/>
  <c r="BI266" i="8"/>
  <c r="BH266" i="8"/>
  <c r="BG266" i="8"/>
  <c r="BF266" i="8"/>
  <c r="T266" i="8"/>
  <c r="R266" i="8"/>
  <c r="P266" i="8"/>
  <c r="BK266" i="8"/>
  <c r="J266" i="8"/>
  <c r="BE266" i="8" s="1"/>
  <c r="BI262" i="8"/>
  <c r="BH262" i="8"/>
  <c r="BG262" i="8"/>
  <c r="BF262" i="8"/>
  <c r="T262" i="8"/>
  <c r="R262" i="8"/>
  <c r="P262" i="8"/>
  <c r="BK262" i="8"/>
  <c r="J262" i="8"/>
  <c r="BE262" i="8" s="1"/>
  <c r="BI260" i="8"/>
  <c r="BH260" i="8"/>
  <c r="BG260" i="8"/>
  <c r="BF260" i="8"/>
  <c r="T260" i="8"/>
  <c r="R260" i="8"/>
  <c r="R259" i="8" s="1"/>
  <c r="P260" i="8"/>
  <c r="P259" i="8" s="1"/>
  <c r="BK260" i="8"/>
  <c r="J260" i="8"/>
  <c r="BE260" i="8"/>
  <c r="BI254" i="8"/>
  <c r="BH254" i="8"/>
  <c r="BG254" i="8"/>
  <c r="BF254" i="8"/>
  <c r="T254" i="8"/>
  <c r="T253" i="8" s="1"/>
  <c r="R254" i="8"/>
  <c r="R253" i="8"/>
  <c r="P254" i="8"/>
  <c r="P253" i="8" s="1"/>
  <c r="BK254" i="8"/>
  <c r="BK253" i="8" s="1"/>
  <c r="J253" i="8" s="1"/>
  <c r="J102" i="8" s="1"/>
  <c r="J254" i="8"/>
  <c r="BE254" i="8" s="1"/>
  <c r="BI249" i="8"/>
  <c r="BH249" i="8"/>
  <c r="BG249" i="8"/>
  <c r="BF249" i="8"/>
  <c r="T249" i="8"/>
  <c r="R249" i="8"/>
  <c r="P249" i="8"/>
  <c r="BK249" i="8"/>
  <c r="J249" i="8"/>
  <c r="BE249" i="8" s="1"/>
  <c r="BI247" i="8"/>
  <c r="BH247" i="8"/>
  <c r="BG247" i="8"/>
  <c r="BF247" i="8"/>
  <c r="T247" i="8"/>
  <c r="R247" i="8"/>
  <c r="P247" i="8"/>
  <c r="BK247" i="8"/>
  <c r="J247" i="8"/>
  <c r="BE247" i="8" s="1"/>
  <c r="BI238" i="8"/>
  <c r="BH238" i="8"/>
  <c r="BG238" i="8"/>
  <c r="BF238" i="8"/>
  <c r="T238" i="8"/>
  <c r="R238" i="8"/>
  <c r="P238" i="8"/>
  <c r="BK238" i="8"/>
  <c r="J238" i="8"/>
  <c r="BE238" i="8" s="1"/>
  <c r="BI231" i="8"/>
  <c r="BH231" i="8"/>
  <c r="BG231" i="8"/>
  <c r="BF231" i="8"/>
  <c r="T231" i="8"/>
  <c r="R231" i="8"/>
  <c r="P231" i="8"/>
  <c r="BK231" i="8"/>
  <c r="J231" i="8"/>
  <c r="BE231" i="8" s="1"/>
  <c r="BI226" i="8"/>
  <c r="BH226" i="8"/>
  <c r="BG226" i="8"/>
  <c r="BF226" i="8"/>
  <c r="T226" i="8"/>
  <c r="R226" i="8"/>
  <c r="P226" i="8"/>
  <c r="BK226" i="8"/>
  <c r="J226" i="8"/>
  <c r="BE226" i="8" s="1"/>
  <c r="BI224" i="8"/>
  <c r="BH224" i="8"/>
  <c r="BG224" i="8"/>
  <c r="BF224" i="8"/>
  <c r="T224" i="8"/>
  <c r="R224" i="8"/>
  <c r="P224" i="8"/>
  <c r="BK224" i="8"/>
  <c r="J224" i="8"/>
  <c r="BE224" i="8" s="1"/>
  <c r="BI220" i="8"/>
  <c r="BH220" i="8"/>
  <c r="BG220" i="8"/>
  <c r="BF220" i="8"/>
  <c r="T220" i="8"/>
  <c r="R220" i="8"/>
  <c r="P220" i="8"/>
  <c r="BK220" i="8"/>
  <c r="J220" i="8"/>
  <c r="BE220" i="8"/>
  <c r="BI215" i="8"/>
  <c r="BH215" i="8"/>
  <c r="BG215" i="8"/>
  <c r="BF215" i="8"/>
  <c r="T215" i="8"/>
  <c r="R215" i="8"/>
  <c r="P215" i="8"/>
  <c r="BK215" i="8"/>
  <c r="J215" i="8"/>
  <c r="BE215" i="8" s="1"/>
  <c r="BI211" i="8"/>
  <c r="BH211" i="8"/>
  <c r="BG211" i="8"/>
  <c r="BF211" i="8"/>
  <c r="T211" i="8"/>
  <c r="R211" i="8"/>
  <c r="P211" i="8"/>
  <c r="BK211" i="8"/>
  <c r="J211" i="8"/>
  <c r="BE211" i="8" s="1"/>
  <c r="BI207" i="8"/>
  <c r="BH207" i="8"/>
  <c r="BG207" i="8"/>
  <c r="BF207" i="8"/>
  <c r="T207" i="8"/>
  <c r="R207" i="8"/>
  <c r="P207" i="8"/>
  <c r="BK207" i="8"/>
  <c r="J207" i="8"/>
  <c r="BE207" i="8" s="1"/>
  <c r="BI202" i="8"/>
  <c r="BH202" i="8"/>
  <c r="BG202" i="8"/>
  <c r="BF202" i="8"/>
  <c r="T202" i="8"/>
  <c r="R202" i="8"/>
  <c r="P202" i="8"/>
  <c r="BK202" i="8"/>
  <c r="J202" i="8"/>
  <c r="BE202" i="8" s="1"/>
  <c r="BI197" i="8"/>
  <c r="BH197" i="8"/>
  <c r="BG197" i="8"/>
  <c r="BF197" i="8"/>
  <c r="T197" i="8"/>
  <c r="R197" i="8"/>
  <c r="P197" i="8"/>
  <c r="BK197" i="8"/>
  <c r="J197" i="8"/>
  <c r="BE197" i="8" s="1"/>
  <c r="BI194" i="8"/>
  <c r="BH194" i="8"/>
  <c r="BG194" i="8"/>
  <c r="BF194" i="8"/>
  <c r="T194" i="8"/>
  <c r="R194" i="8"/>
  <c r="P194" i="8"/>
  <c r="BK194" i="8"/>
  <c r="J194" i="8"/>
  <c r="BE194" i="8"/>
  <c r="BI187" i="8"/>
  <c r="BH187" i="8"/>
  <c r="BG187" i="8"/>
  <c r="BF187" i="8"/>
  <c r="T187" i="8"/>
  <c r="R187" i="8"/>
  <c r="P187" i="8"/>
  <c r="BK187" i="8"/>
  <c r="J187" i="8"/>
  <c r="BE187" i="8" s="1"/>
  <c r="BI183" i="8"/>
  <c r="BH183" i="8"/>
  <c r="BG183" i="8"/>
  <c r="BF183" i="8"/>
  <c r="T183" i="8"/>
  <c r="R183" i="8"/>
  <c r="P183" i="8"/>
  <c r="BK183" i="8"/>
  <c r="J183" i="8"/>
  <c r="BE183" i="8" s="1"/>
  <c r="BI176" i="8"/>
  <c r="BH176" i="8"/>
  <c r="BG176" i="8"/>
  <c r="BF176" i="8"/>
  <c r="T176" i="8"/>
  <c r="R176" i="8"/>
  <c r="P176" i="8"/>
  <c r="BK176" i="8"/>
  <c r="J176" i="8"/>
  <c r="BE176" i="8" s="1"/>
  <c r="BI171" i="8"/>
  <c r="BH171" i="8"/>
  <c r="BG171" i="8"/>
  <c r="BF171" i="8"/>
  <c r="T171" i="8"/>
  <c r="R171" i="8"/>
  <c r="P171" i="8"/>
  <c r="BK171" i="8"/>
  <c r="J171" i="8"/>
  <c r="BE171" i="8" s="1"/>
  <c r="BI168" i="8"/>
  <c r="BH168" i="8"/>
  <c r="BG168" i="8"/>
  <c r="BF168" i="8"/>
  <c r="T168" i="8"/>
  <c r="R168" i="8"/>
  <c r="P168" i="8"/>
  <c r="BK168" i="8"/>
  <c r="J168" i="8"/>
  <c r="BE168" i="8" s="1"/>
  <c r="BI165" i="8"/>
  <c r="BH165" i="8"/>
  <c r="BG165" i="8"/>
  <c r="BF165" i="8"/>
  <c r="T165" i="8"/>
  <c r="R165" i="8"/>
  <c r="P165" i="8"/>
  <c r="BK165" i="8"/>
  <c r="J165" i="8"/>
  <c r="BE165" i="8" s="1"/>
  <c r="BI163" i="8"/>
  <c r="BH163" i="8"/>
  <c r="BG163" i="8"/>
  <c r="BF163" i="8"/>
  <c r="T163" i="8"/>
  <c r="R163" i="8"/>
  <c r="P163" i="8"/>
  <c r="BK163" i="8"/>
  <c r="J163" i="8"/>
  <c r="BE163" i="8" s="1"/>
  <c r="BI159" i="8"/>
  <c r="BH159" i="8"/>
  <c r="BG159" i="8"/>
  <c r="BF159" i="8"/>
  <c r="T159" i="8"/>
  <c r="R159" i="8"/>
  <c r="P159" i="8"/>
  <c r="BK159" i="8"/>
  <c r="J159" i="8"/>
  <c r="BE159" i="8"/>
  <c r="BI156" i="8"/>
  <c r="BH156" i="8"/>
  <c r="BG156" i="8"/>
  <c r="BF156" i="8"/>
  <c r="T156" i="8"/>
  <c r="R156" i="8"/>
  <c r="P156" i="8"/>
  <c r="BK156" i="8"/>
  <c r="J156" i="8"/>
  <c r="BE156" i="8" s="1"/>
  <c r="BI154" i="8"/>
  <c r="BH154" i="8"/>
  <c r="BG154" i="8"/>
  <c r="BF154" i="8"/>
  <c r="T154" i="8"/>
  <c r="R154" i="8"/>
  <c r="P154" i="8"/>
  <c r="BK154" i="8"/>
  <c r="J154" i="8"/>
  <c r="BE154" i="8" s="1"/>
  <c r="BI146" i="8"/>
  <c r="BH146" i="8"/>
  <c r="BG146" i="8"/>
  <c r="BF146" i="8"/>
  <c r="T146" i="8"/>
  <c r="R146" i="8"/>
  <c r="P146" i="8"/>
  <c r="BK146" i="8"/>
  <c r="J146" i="8"/>
  <c r="BE146" i="8" s="1"/>
  <c r="BI141" i="8"/>
  <c r="BH141" i="8"/>
  <c r="BG141" i="8"/>
  <c r="BF141" i="8"/>
  <c r="T141" i="8"/>
  <c r="R141" i="8"/>
  <c r="P141" i="8"/>
  <c r="BK141" i="8"/>
  <c r="J141" i="8"/>
  <c r="BE141" i="8" s="1"/>
  <c r="BI138" i="8"/>
  <c r="BH138" i="8"/>
  <c r="BG138" i="8"/>
  <c r="BF138" i="8"/>
  <c r="T138" i="8"/>
  <c r="R138" i="8"/>
  <c r="P138" i="8"/>
  <c r="BK138" i="8"/>
  <c r="J138" i="8"/>
  <c r="BE138" i="8" s="1"/>
  <c r="BI133" i="8"/>
  <c r="BH133" i="8"/>
  <c r="BG133" i="8"/>
  <c r="BF133" i="8"/>
  <c r="T133" i="8"/>
  <c r="R133" i="8"/>
  <c r="R132" i="8" s="1"/>
  <c r="P133" i="8"/>
  <c r="BK133" i="8"/>
  <c r="J133" i="8"/>
  <c r="BE133" i="8" s="1"/>
  <c r="J127" i="8"/>
  <c r="F127" i="8"/>
  <c r="J126" i="8"/>
  <c r="F126" i="8"/>
  <c r="F124" i="8"/>
  <c r="E122" i="8"/>
  <c r="J94" i="8"/>
  <c r="F94" i="8"/>
  <c r="J93" i="8"/>
  <c r="F93" i="8"/>
  <c r="F91" i="8"/>
  <c r="E89" i="8"/>
  <c r="J14" i="8"/>
  <c r="J124" i="8" s="1"/>
  <c r="E7" i="8"/>
  <c r="J39" i="7"/>
  <c r="J38" i="7"/>
  <c r="AY103" i="1"/>
  <c r="J37" i="7"/>
  <c r="AX103" i="1"/>
  <c r="BI133" i="7"/>
  <c r="BH133" i="7"/>
  <c r="BG133" i="7"/>
  <c r="BF133" i="7"/>
  <c r="T133" i="7"/>
  <c r="T132" i="7"/>
  <c r="R133" i="7"/>
  <c r="R132" i="7"/>
  <c r="P133" i="7"/>
  <c r="P132" i="7" s="1"/>
  <c r="BK133" i="7"/>
  <c r="BK132" i="7" s="1"/>
  <c r="J132" i="7" s="1"/>
  <c r="J101" i="7" s="1"/>
  <c r="J133" i="7"/>
  <c r="BE133" i="7" s="1"/>
  <c r="BI129" i="7"/>
  <c r="F39" i="7" s="1"/>
  <c r="BD103" i="1" s="1"/>
  <c r="BH129" i="7"/>
  <c r="BG129" i="7"/>
  <c r="BF129" i="7"/>
  <c r="T129" i="7"/>
  <c r="R129" i="7"/>
  <c r="P129" i="7"/>
  <c r="BK129" i="7"/>
  <c r="J129" i="7"/>
  <c r="BE129" i="7" s="1"/>
  <c r="BI126" i="7"/>
  <c r="BH126" i="7"/>
  <c r="BG126" i="7"/>
  <c r="F37" i="7" s="1"/>
  <c r="BB103" i="1" s="1"/>
  <c r="BF126" i="7"/>
  <c r="T126" i="7"/>
  <c r="R126" i="7"/>
  <c r="P126" i="7"/>
  <c r="P125" i="7" s="1"/>
  <c r="BK126" i="7"/>
  <c r="BK125" i="7" s="1"/>
  <c r="J126" i="7"/>
  <c r="BE126" i="7" s="1"/>
  <c r="F117" i="7"/>
  <c r="E115" i="7"/>
  <c r="F91" i="7"/>
  <c r="E89" i="7"/>
  <c r="J26" i="7"/>
  <c r="E26" i="7"/>
  <c r="J120" i="7" s="1"/>
  <c r="J25" i="7"/>
  <c r="J23" i="7"/>
  <c r="E23" i="7"/>
  <c r="J93" i="7" s="1"/>
  <c r="J22" i="7"/>
  <c r="J20" i="7"/>
  <c r="E20" i="7"/>
  <c r="F94" i="7" s="1"/>
  <c r="J19" i="7"/>
  <c r="J17" i="7"/>
  <c r="E17" i="7"/>
  <c r="F93" i="7" s="1"/>
  <c r="J16" i="7"/>
  <c r="J14" i="7"/>
  <c r="E7" i="7"/>
  <c r="E111" i="7" s="1"/>
  <c r="J39" i="6"/>
  <c r="J38" i="6"/>
  <c r="AY102" i="1"/>
  <c r="J37" i="6"/>
  <c r="AX102" i="1" s="1"/>
  <c r="BI464" i="6"/>
  <c r="BH464" i="6"/>
  <c r="BG464" i="6"/>
  <c r="BF464" i="6"/>
  <c r="T464" i="6"/>
  <c r="R464" i="6"/>
  <c r="P464" i="6"/>
  <c r="BK464" i="6"/>
  <c r="J464" i="6"/>
  <c r="BE464" i="6" s="1"/>
  <c r="BI462" i="6"/>
  <c r="BH462" i="6"/>
  <c r="BG462" i="6"/>
  <c r="BF462" i="6"/>
  <c r="T462" i="6"/>
  <c r="R462" i="6"/>
  <c r="R461" i="6" s="1"/>
  <c r="P462" i="6"/>
  <c r="BK462" i="6"/>
  <c r="J462" i="6"/>
  <c r="BE462" i="6"/>
  <c r="BI458" i="6"/>
  <c r="BH458" i="6"/>
  <c r="BG458" i="6"/>
  <c r="BF458" i="6"/>
  <c r="T458" i="6"/>
  <c r="R458" i="6"/>
  <c r="P458" i="6"/>
  <c r="BK458" i="6"/>
  <c r="J458" i="6"/>
  <c r="BE458" i="6" s="1"/>
  <c r="BI456" i="6"/>
  <c r="BH456" i="6"/>
  <c r="BG456" i="6"/>
  <c r="BF456" i="6"/>
  <c r="T456" i="6"/>
  <c r="R456" i="6"/>
  <c r="P456" i="6"/>
  <c r="BK456" i="6"/>
  <c r="J456" i="6"/>
  <c r="BE456" i="6" s="1"/>
  <c r="BI454" i="6"/>
  <c r="BH454" i="6"/>
  <c r="BG454" i="6"/>
  <c r="BF454" i="6"/>
  <c r="T454" i="6"/>
  <c r="R454" i="6"/>
  <c r="P454" i="6"/>
  <c r="BK454" i="6"/>
  <c r="J454" i="6"/>
  <c r="BE454" i="6" s="1"/>
  <c r="BI451" i="6"/>
  <c r="BH451" i="6"/>
  <c r="BG451" i="6"/>
  <c r="BF451" i="6"/>
  <c r="T451" i="6"/>
  <c r="R451" i="6"/>
  <c r="P451" i="6"/>
  <c r="BK451" i="6"/>
  <c r="J451" i="6"/>
  <c r="BE451" i="6" s="1"/>
  <c r="BI449" i="6"/>
  <c r="BH449" i="6"/>
  <c r="BG449" i="6"/>
  <c r="BF449" i="6"/>
  <c r="T449" i="6"/>
  <c r="R449" i="6"/>
  <c r="P449" i="6"/>
  <c r="BK449" i="6"/>
  <c r="J449" i="6"/>
  <c r="BE449" i="6" s="1"/>
  <c r="BI447" i="6"/>
  <c r="BH447" i="6"/>
  <c r="BG447" i="6"/>
  <c r="BF447" i="6"/>
  <c r="T447" i="6"/>
  <c r="R447" i="6"/>
  <c r="R446" i="6" s="1"/>
  <c r="P447" i="6"/>
  <c r="P446" i="6"/>
  <c r="BK447" i="6"/>
  <c r="J447" i="6"/>
  <c r="BE447" i="6"/>
  <c r="BI437" i="6"/>
  <c r="BH437" i="6"/>
  <c r="BG437" i="6"/>
  <c r="BF437" i="6"/>
  <c r="T437" i="6"/>
  <c r="R437" i="6"/>
  <c r="P437" i="6"/>
  <c r="BK437" i="6"/>
  <c r="J437" i="6"/>
  <c r="BE437" i="6" s="1"/>
  <c r="BI435" i="6"/>
  <c r="BH435" i="6"/>
  <c r="BG435" i="6"/>
  <c r="BF435" i="6"/>
  <c r="T435" i="6"/>
  <c r="R435" i="6"/>
  <c r="P435" i="6"/>
  <c r="BK435" i="6"/>
  <c r="J435" i="6"/>
  <c r="BE435" i="6" s="1"/>
  <c r="BI420" i="6"/>
  <c r="BH420" i="6"/>
  <c r="BG420" i="6"/>
  <c r="BF420" i="6"/>
  <c r="T420" i="6"/>
  <c r="R420" i="6"/>
  <c r="P420" i="6"/>
  <c r="BK420" i="6"/>
  <c r="J420" i="6"/>
  <c r="BE420" i="6" s="1"/>
  <c r="BI417" i="6"/>
  <c r="BH417" i="6"/>
  <c r="BG417" i="6"/>
  <c r="BF417" i="6"/>
  <c r="T417" i="6"/>
  <c r="R417" i="6"/>
  <c r="P417" i="6"/>
  <c r="BK417" i="6"/>
  <c r="J417" i="6"/>
  <c r="BE417" i="6" s="1"/>
  <c r="BI413" i="6"/>
  <c r="BH413" i="6"/>
  <c r="BG413" i="6"/>
  <c r="BF413" i="6"/>
  <c r="T413" i="6"/>
  <c r="R413" i="6"/>
  <c r="P413" i="6"/>
  <c r="BK413" i="6"/>
  <c r="J413" i="6"/>
  <c r="BE413" i="6" s="1"/>
  <c r="BI398" i="6"/>
  <c r="BH398" i="6"/>
  <c r="BG398" i="6"/>
  <c r="BF398" i="6"/>
  <c r="T398" i="6"/>
  <c r="R398" i="6"/>
  <c r="P398" i="6"/>
  <c r="BK398" i="6"/>
  <c r="J398" i="6"/>
  <c r="BE398" i="6" s="1"/>
  <c r="BI393" i="6"/>
  <c r="BH393" i="6"/>
  <c r="BG393" i="6"/>
  <c r="BF393" i="6"/>
  <c r="T393" i="6"/>
  <c r="R393" i="6"/>
  <c r="P393" i="6"/>
  <c r="BK393" i="6"/>
  <c r="J393" i="6"/>
  <c r="BE393" i="6" s="1"/>
  <c r="BI388" i="6"/>
  <c r="BH388" i="6"/>
  <c r="BG388" i="6"/>
  <c r="BF388" i="6"/>
  <c r="T388" i="6"/>
  <c r="R388" i="6"/>
  <c r="P388" i="6"/>
  <c r="BK388" i="6"/>
  <c r="J388" i="6"/>
  <c r="BE388" i="6" s="1"/>
  <c r="BI377" i="6"/>
  <c r="BH377" i="6"/>
  <c r="BG377" i="6"/>
  <c r="BF377" i="6"/>
  <c r="T377" i="6"/>
  <c r="R377" i="6"/>
  <c r="P377" i="6"/>
  <c r="BK377" i="6"/>
  <c r="J377" i="6"/>
  <c r="BE377" i="6" s="1"/>
  <c r="BI366" i="6"/>
  <c r="BH366" i="6"/>
  <c r="BG366" i="6"/>
  <c r="BF366" i="6"/>
  <c r="T366" i="6"/>
  <c r="R366" i="6"/>
  <c r="P366" i="6"/>
  <c r="BK366" i="6"/>
  <c r="J366" i="6"/>
  <c r="BE366" i="6" s="1"/>
  <c r="BI362" i="6"/>
  <c r="BH362" i="6"/>
  <c r="BG362" i="6"/>
  <c r="BF362" i="6"/>
  <c r="T362" i="6"/>
  <c r="R362" i="6"/>
  <c r="P362" i="6"/>
  <c r="BK362" i="6"/>
  <c r="J362" i="6"/>
  <c r="BE362" i="6" s="1"/>
  <c r="BI355" i="6"/>
  <c r="BH355" i="6"/>
  <c r="BG355" i="6"/>
  <c r="BF355" i="6"/>
  <c r="T355" i="6"/>
  <c r="R355" i="6"/>
  <c r="P355" i="6"/>
  <c r="BK355" i="6"/>
  <c r="J355" i="6"/>
  <c r="BE355" i="6"/>
  <c r="BI351" i="6"/>
  <c r="BH351" i="6"/>
  <c r="BG351" i="6"/>
  <c r="BF351" i="6"/>
  <c r="T351" i="6"/>
  <c r="R351" i="6"/>
  <c r="P351" i="6"/>
  <c r="BK351" i="6"/>
  <c r="J351" i="6"/>
  <c r="BE351" i="6" s="1"/>
  <c r="BI347" i="6"/>
  <c r="BH347" i="6"/>
  <c r="BG347" i="6"/>
  <c r="BF347" i="6"/>
  <c r="T347" i="6"/>
  <c r="R347" i="6"/>
  <c r="P347" i="6"/>
  <c r="BK347" i="6"/>
  <c r="J347" i="6"/>
  <c r="BE347" i="6" s="1"/>
  <c r="BI343" i="6"/>
  <c r="BH343" i="6"/>
  <c r="BG343" i="6"/>
  <c r="BF343" i="6"/>
  <c r="T343" i="6"/>
  <c r="R343" i="6"/>
  <c r="P343" i="6"/>
  <c r="BK343" i="6"/>
  <c r="J343" i="6"/>
  <c r="BE343" i="6"/>
  <c r="BI339" i="6"/>
  <c r="BH339" i="6"/>
  <c r="BG339" i="6"/>
  <c r="BF339" i="6"/>
  <c r="T339" i="6"/>
  <c r="R339" i="6"/>
  <c r="P339" i="6"/>
  <c r="BK339" i="6"/>
  <c r="J339" i="6"/>
  <c r="BE339" i="6"/>
  <c r="BI332" i="6"/>
  <c r="BH332" i="6"/>
  <c r="BG332" i="6"/>
  <c r="BF332" i="6"/>
  <c r="T332" i="6"/>
  <c r="R332" i="6"/>
  <c r="P332" i="6"/>
  <c r="BK332" i="6"/>
  <c r="J332" i="6"/>
  <c r="BE332" i="6"/>
  <c r="BI328" i="6"/>
  <c r="BH328" i="6"/>
  <c r="BG328" i="6"/>
  <c r="BF328" i="6"/>
  <c r="T328" i="6"/>
  <c r="R328" i="6"/>
  <c r="P328" i="6"/>
  <c r="BK328" i="6"/>
  <c r="J328" i="6"/>
  <c r="BE328" i="6" s="1"/>
  <c r="BI324" i="6"/>
  <c r="BH324" i="6"/>
  <c r="BG324" i="6"/>
  <c r="BF324" i="6"/>
  <c r="T324" i="6"/>
  <c r="R324" i="6"/>
  <c r="P324" i="6"/>
  <c r="BK324" i="6"/>
  <c r="J324" i="6"/>
  <c r="BE324" i="6"/>
  <c r="BI319" i="6"/>
  <c r="BH319" i="6"/>
  <c r="BG319" i="6"/>
  <c r="BF319" i="6"/>
  <c r="T319" i="6"/>
  <c r="R319" i="6"/>
  <c r="P319" i="6"/>
  <c r="BK319" i="6"/>
  <c r="J319" i="6"/>
  <c r="BE319" i="6" s="1"/>
  <c r="BI314" i="6"/>
  <c r="BH314" i="6"/>
  <c r="BG314" i="6"/>
  <c r="BF314" i="6"/>
  <c r="T314" i="6"/>
  <c r="R314" i="6"/>
  <c r="P314" i="6"/>
  <c r="BK314" i="6"/>
  <c r="J314" i="6"/>
  <c r="BE314" i="6"/>
  <c r="BI312" i="6"/>
  <c r="BH312" i="6"/>
  <c r="BG312" i="6"/>
  <c r="BF312" i="6"/>
  <c r="T312" i="6"/>
  <c r="R312" i="6"/>
  <c r="P312" i="6"/>
  <c r="BK312" i="6"/>
  <c r="J312" i="6"/>
  <c r="BE312" i="6" s="1"/>
  <c r="BI309" i="6"/>
  <c r="BH309" i="6"/>
  <c r="BG309" i="6"/>
  <c r="BF309" i="6"/>
  <c r="T309" i="6"/>
  <c r="R309" i="6"/>
  <c r="R296" i="6" s="1"/>
  <c r="P309" i="6"/>
  <c r="BK309" i="6"/>
  <c r="J309" i="6"/>
  <c r="BE309" i="6" s="1"/>
  <c r="BI302" i="6"/>
  <c r="BH302" i="6"/>
  <c r="BG302" i="6"/>
  <c r="BF302" i="6"/>
  <c r="T302" i="6"/>
  <c r="T296" i="6" s="1"/>
  <c r="R302" i="6"/>
  <c r="P302" i="6"/>
  <c r="BK302" i="6"/>
  <c r="J302" i="6"/>
  <c r="BE302" i="6"/>
  <c r="BI297" i="6"/>
  <c r="BH297" i="6"/>
  <c r="BG297" i="6"/>
  <c r="BF297" i="6"/>
  <c r="T297" i="6"/>
  <c r="R297" i="6"/>
  <c r="P297" i="6"/>
  <c r="P296" i="6"/>
  <c r="BK297" i="6"/>
  <c r="J297" i="6"/>
  <c r="BE297" i="6" s="1"/>
  <c r="BI292" i="6"/>
  <c r="BH292" i="6"/>
  <c r="BG292" i="6"/>
  <c r="BF292" i="6"/>
  <c r="T292" i="6"/>
  <c r="R292" i="6"/>
  <c r="P292" i="6"/>
  <c r="BK292" i="6"/>
  <c r="J292" i="6"/>
  <c r="BE292" i="6"/>
  <c r="BI281" i="6"/>
  <c r="BH281" i="6"/>
  <c r="BG281" i="6"/>
  <c r="BF281" i="6"/>
  <c r="T281" i="6"/>
  <c r="T280" i="6"/>
  <c r="R281" i="6"/>
  <c r="R280" i="6"/>
  <c r="P281" i="6"/>
  <c r="P280" i="6" s="1"/>
  <c r="BK281" i="6"/>
  <c r="BK280" i="6" s="1"/>
  <c r="J280" i="6" s="1"/>
  <c r="J103" i="6" s="1"/>
  <c r="J281" i="6"/>
  <c r="BE281" i="6" s="1"/>
  <c r="BI275" i="6"/>
  <c r="BH275" i="6"/>
  <c r="BG275" i="6"/>
  <c r="BF275" i="6"/>
  <c r="T275" i="6"/>
  <c r="R275" i="6"/>
  <c r="P275" i="6"/>
  <c r="BK275" i="6"/>
  <c r="J275" i="6"/>
  <c r="BE275" i="6" s="1"/>
  <c r="BI264" i="6"/>
  <c r="BH264" i="6"/>
  <c r="BG264" i="6"/>
  <c r="BF264" i="6"/>
  <c r="T264" i="6"/>
  <c r="R264" i="6"/>
  <c r="P264" i="6"/>
  <c r="BK264" i="6"/>
  <c r="J264" i="6"/>
  <c r="BE264" i="6"/>
  <c r="BI257" i="6"/>
  <c r="BH257" i="6"/>
  <c r="BG257" i="6"/>
  <c r="BF257" i="6"/>
  <c r="T257" i="6"/>
  <c r="R257" i="6"/>
  <c r="P257" i="6"/>
  <c r="BK257" i="6"/>
  <c r="J257" i="6"/>
  <c r="BE257" i="6" s="1"/>
  <c r="BI246" i="6"/>
  <c r="BH246" i="6"/>
  <c r="BG246" i="6"/>
  <c r="BF246" i="6"/>
  <c r="T246" i="6"/>
  <c r="R246" i="6"/>
  <c r="P246" i="6"/>
  <c r="BK246" i="6"/>
  <c r="J246" i="6"/>
  <c r="BE246" i="6"/>
  <c r="BI242" i="6"/>
  <c r="BH242" i="6"/>
  <c r="BG242" i="6"/>
  <c r="BF242" i="6"/>
  <c r="T242" i="6"/>
  <c r="R242" i="6"/>
  <c r="P242" i="6"/>
  <c r="BK242" i="6"/>
  <c r="J242" i="6"/>
  <c r="BE242" i="6" s="1"/>
  <c r="BI239" i="6"/>
  <c r="BH239" i="6"/>
  <c r="BG239" i="6"/>
  <c r="BF239" i="6"/>
  <c r="T239" i="6"/>
  <c r="R239" i="6"/>
  <c r="R234" i="6" s="1"/>
  <c r="P239" i="6"/>
  <c r="P234" i="6" s="1"/>
  <c r="BK239" i="6"/>
  <c r="J239" i="6"/>
  <c r="BE239" i="6" s="1"/>
  <c r="BI235" i="6"/>
  <c r="BH235" i="6"/>
  <c r="BG235" i="6"/>
  <c r="BF235" i="6"/>
  <c r="T235" i="6"/>
  <c r="T234" i="6" s="1"/>
  <c r="R235" i="6"/>
  <c r="P235" i="6"/>
  <c r="BK235" i="6"/>
  <c r="J235" i="6"/>
  <c r="BE235" i="6" s="1"/>
  <c r="BI230" i="6"/>
  <c r="BH230" i="6"/>
  <c r="BG230" i="6"/>
  <c r="BF230" i="6"/>
  <c r="T230" i="6"/>
  <c r="R230" i="6"/>
  <c r="P230" i="6"/>
  <c r="BK230" i="6"/>
  <c r="J230" i="6"/>
  <c r="BE230" i="6" s="1"/>
  <c r="BI228" i="6"/>
  <c r="BH228" i="6"/>
  <c r="BG228" i="6"/>
  <c r="BF228" i="6"/>
  <c r="T228" i="6"/>
  <c r="R228" i="6"/>
  <c r="P228" i="6"/>
  <c r="BK228" i="6"/>
  <c r="J228" i="6"/>
  <c r="BE228" i="6"/>
  <c r="BI219" i="6"/>
  <c r="BH219" i="6"/>
  <c r="BG219" i="6"/>
  <c r="BF219" i="6"/>
  <c r="T219" i="6"/>
  <c r="R219" i="6"/>
  <c r="P219" i="6"/>
  <c r="BK219" i="6"/>
  <c r="J219" i="6"/>
  <c r="BE219" i="6"/>
  <c r="BI208" i="6"/>
  <c r="BH208" i="6"/>
  <c r="BG208" i="6"/>
  <c r="BF208" i="6"/>
  <c r="T208" i="6"/>
  <c r="T207" i="6"/>
  <c r="R208" i="6"/>
  <c r="R207" i="6" s="1"/>
  <c r="P208" i="6"/>
  <c r="P207" i="6"/>
  <c r="BK208" i="6"/>
  <c r="J208" i="6"/>
  <c r="BE208" i="6" s="1"/>
  <c r="BI204" i="6"/>
  <c r="BH204" i="6"/>
  <c r="BG204" i="6"/>
  <c r="BF204" i="6"/>
  <c r="T204" i="6"/>
  <c r="R204" i="6"/>
  <c r="P204" i="6"/>
  <c r="BK204" i="6"/>
  <c r="J204" i="6"/>
  <c r="BE204" i="6"/>
  <c r="BI200" i="6"/>
  <c r="BH200" i="6"/>
  <c r="BG200" i="6"/>
  <c r="BF200" i="6"/>
  <c r="T200" i="6"/>
  <c r="R200" i="6"/>
  <c r="P200" i="6"/>
  <c r="BK200" i="6"/>
  <c r="J200" i="6"/>
  <c r="BE200" i="6" s="1"/>
  <c r="BI196" i="6"/>
  <c r="BH196" i="6"/>
  <c r="BG196" i="6"/>
  <c r="BF196" i="6"/>
  <c r="T196" i="6"/>
  <c r="R196" i="6"/>
  <c r="P196" i="6"/>
  <c r="BK196" i="6"/>
  <c r="J196" i="6"/>
  <c r="BE196" i="6"/>
  <c r="BI193" i="6"/>
  <c r="BH193" i="6"/>
  <c r="BG193" i="6"/>
  <c r="BF193" i="6"/>
  <c r="T193" i="6"/>
  <c r="R193" i="6"/>
  <c r="P193" i="6"/>
  <c r="BK193" i="6"/>
  <c r="J193" i="6"/>
  <c r="BE193" i="6" s="1"/>
  <c r="BI189" i="6"/>
  <c r="BH189" i="6"/>
  <c r="BG189" i="6"/>
  <c r="BF189" i="6"/>
  <c r="T189" i="6"/>
  <c r="R189" i="6"/>
  <c r="P189" i="6"/>
  <c r="BK189" i="6"/>
  <c r="J189" i="6"/>
  <c r="BE189" i="6"/>
  <c r="BI186" i="6"/>
  <c r="BH186" i="6"/>
  <c r="BG186" i="6"/>
  <c r="BF186" i="6"/>
  <c r="T186" i="6"/>
  <c r="R186" i="6"/>
  <c r="P186" i="6"/>
  <c r="BK186" i="6"/>
  <c r="J186" i="6"/>
  <c r="BE186" i="6"/>
  <c r="BI182" i="6"/>
  <c r="BH182" i="6"/>
  <c r="BG182" i="6"/>
  <c r="BF182" i="6"/>
  <c r="T182" i="6"/>
  <c r="R182" i="6"/>
  <c r="P182" i="6"/>
  <c r="BK182" i="6"/>
  <c r="J182" i="6"/>
  <c r="BE182" i="6"/>
  <c r="BI176" i="6"/>
  <c r="BH176" i="6"/>
  <c r="BG176" i="6"/>
  <c r="BF176" i="6"/>
  <c r="T176" i="6"/>
  <c r="R176" i="6"/>
  <c r="P176" i="6"/>
  <c r="BK176" i="6"/>
  <c r="J176" i="6"/>
  <c r="BE176" i="6" s="1"/>
  <c r="BI172" i="6"/>
  <c r="BH172" i="6"/>
  <c r="BG172" i="6"/>
  <c r="BF172" i="6"/>
  <c r="T172" i="6"/>
  <c r="R172" i="6"/>
  <c r="P172" i="6"/>
  <c r="BK172" i="6"/>
  <c r="J172" i="6"/>
  <c r="BE172" i="6" s="1"/>
  <c r="BI170" i="6"/>
  <c r="BH170" i="6"/>
  <c r="BG170" i="6"/>
  <c r="BF170" i="6"/>
  <c r="T170" i="6"/>
  <c r="R170" i="6"/>
  <c r="P170" i="6"/>
  <c r="BK170" i="6"/>
  <c r="J170" i="6"/>
  <c r="BE170" i="6"/>
  <c r="BI155" i="6"/>
  <c r="BH155" i="6"/>
  <c r="BG155" i="6"/>
  <c r="BF155" i="6"/>
  <c r="T155" i="6"/>
  <c r="R155" i="6"/>
  <c r="P155" i="6"/>
  <c r="BK155" i="6"/>
  <c r="J155" i="6"/>
  <c r="BE155" i="6" s="1"/>
  <c r="BI150" i="6"/>
  <c r="BH150" i="6"/>
  <c r="BG150" i="6"/>
  <c r="BF150" i="6"/>
  <c r="T150" i="6"/>
  <c r="R150" i="6"/>
  <c r="P150" i="6"/>
  <c r="BK150" i="6"/>
  <c r="J150" i="6"/>
  <c r="BE150" i="6" s="1"/>
  <c r="BI145" i="6"/>
  <c r="BH145" i="6"/>
  <c r="BG145" i="6"/>
  <c r="BF145" i="6"/>
  <c r="T145" i="6"/>
  <c r="R145" i="6"/>
  <c r="R130" i="6" s="1"/>
  <c r="P145" i="6"/>
  <c r="BK145" i="6"/>
  <c r="J145" i="6"/>
  <c r="BE145" i="6"/>
  <c r="BI141" i="6"/>
  <c r="BH141" i="6"/>
  <c r="BG141" i="6"/>
  <c r="BF141" i="6"/>
  <c r="T141" i="6"/>
  <c r="R141" i="6"/>
  <c r="P141" i="6"/>
  <c r="BK141" i="6"/>
  <c r="J141" i="6"/>
  <c r="BE141" i="6" s="1"/>
  <c r="BI138" i="6"/>
  <c r="BH138" i="6"/>
  <c r="BG138" i="6"/>
  <c r="BF138" i="6"/>
  <c r="T138" i="6"/>
  <c r="R138" i="6"/>
  <c r="P138" i="6"/>
  <c r="BK138" i="6"/>
  <c r="J138" i="6"/>
  <c r="BE138" i="6"/>
  <c r="BI131" i="6"/>
  <c r="BH131" i="6"/>
  <c r="BG131" i="6"/>
  <c r="BF131" i="6"/>
  <c r="T131" i="6"/>
  <c r="T130" i="6"/>
  <c r="R131" i="6"/>
  <c r="P131" i="6"/>
  <c r="P130" i="6"/>
  <c r="BK131" i="6"/>
  <c r="J131" i="6"/>
  <c r="BE131" i="6" s="1"/>
  <c r="F122" i="6"/>
  <c r="E120" i="6"/>
  <c r="F91" i="6"/>
  <c r="E89" i="6"/>
  <c r="J26" i="6"/>
  <c r="E26" i="6"/>
  <c r="J125" i="6" s="1"/>
  <c r="J25" i="6"/>
  <c r="J23" i="6"/>
  <c r="E23" i="6"/>
  <c r="J124" i="6" s="1"/>
  <c r="J22" i="6"/>
  <c r="J20" i="6"/>
  <c r="E20" i="6"/>
  <c r="F125" i="6" s="1"/>
  <c r="F94" i="6"/>
  <c r="J19" i="6"/>
  <c r="J17" i="6"/>
  <c r="E17" i="6"/>
  <c r="F124" i="6"/>
  <c r="F93" i="6"/>
  <c r="J16" i="6"/>
  <c r="J14" i="6"/>
  <c r="J122" i="6"/>
  <c r="J91" i="6"/>
  <c r="E7" i="6"/>
  <c r="E116" i="6" s="1"/>
  <c r="E85" i="6"/>
  <c r="J39" i="5"/>
  <c r="J38" i="5"/>
  <c r="AY100" i="1" s="1"/>
  <c r="J37" i="5"/>
  <c r="AX100" i="1" s="1"/>
  <c r="BI138" i="5"/>
  <c r="BH138" i="5"/>
  <c r="BG138" i="5"/>
  <c r="BF138" i="5"/>
  <c r="T138" i="5"/>
  <c r="T137" i="5" s="1"/>
  <c r="R138" i="5"/>
  <c r="R137" i="5" s="1"/>
  <c r="P138" i="5"/>
  <c r="P137" i="5" s="1"/>
  <c r="BK138" i="5"/>
  <c r="BK137" i="5" s="1"/>
  <c r="J137" i="5" s="1"/>
  <c r="J102" i="5" s="1"/>
  <c r="J138" i="5"/>
  <c r="BE138" i="5" s="1"/>
  <c r="BI134" i="5"/>
  <c r="BH134" i="5"/>
  <c r="BG134" i="5"/>
  <c r="BF134" i="5"/>
  <c r="T134" i="5"/>
  <c r="T133" i="5" s="1"/>
  <c r="R134" i="5"/>
  <c r="R133" i="5"/>
  <c r="P134" i="5"/>
  <c r="P133" i="5" s="1"/>
  <c r="BK134" i="5"/>
  <c r="BK133" i="5" s="1"/>
  <c r="J133" i="5" s="1"/>
  <c r="J101" i="5" s="1"/>
  <c r="J134" i="5"/>
  <c r="BE134" i="5" s="1"/>
  <c r="BI130" i="5"/>
  <c r="BH130" i="5"/>
  <c r="F38" i="5" s="1"/>
  <c r="BC100" i="1" s="1"/>
  <c r="BG130" i="5"/>
  <c r="BF130" i="5"/>
  <c r="T130" i="5"/>
  <c r="R130" i="5"/>
  <c r="P130" i="5"/>
  <c r="BK130" i="5"/>
  <c r="BK126" i="5" s="1"/>
  <c r="J130" i="5"/>
  <c r="BE130" i="5" s="1"/>
  <c r="BI127" i="5"/>
  <c r="BH127" i="5"/>
  <c r="BG127" i="5"/>
  <c r="BF127" i="5"/>
  <c r="T127" i="5"/>
  <c r="T126" i="5" s="1"/>
  <c r="R127" i="5"/>
  <c r="R126" i="5" s="1"/>
  <c r="P127" i="5"/>
  <c r="P126" i="5" s="1"/>
  <c r="P125" i="5" s="1"/>
  <c r="P124" i="5" s="1"/>
  <c r="AU100" i="1" s="1"/>
  <c r="BK127" i="5"/>
  <c r="J127" i="5"/>
  <c r="BE127" i="5" s="1"/>
  <c r="F118" i="5"/>
  <c r="E116" i="5"/>
  <c r="F91" i="5"/>
  <c r="E89" i="5"/>
  <c r="J26" i="5"/>
  <c r="E26" i="5"/>
  <c r="J94" i="5" s="1"/>
  <c r="J121" i="5"/>
  <c r="J25" i="5"/>
  <c r="J23" i="5"/>
  <c r="E23" i="5"/>
  <c r="J120" i="5" s="1"/>
  <c r="J22" i="5"/>
  <c r="J20" i="5"/>
  <c r="E20" i="5"/>
  <c r="F121" i="5" s="1"/>
  <c r="J19" i="5"/>
  <c r="J17" i="5"/>
  <c r="E17" i="5"/>
  <c r="F120" i="5" s="1"/>
  <c r="F93" i="5"/>
  <c r="J16" i="5"/>
  <c r="J14" i="5"/>
  <c r="J118" i="5" s="1"/>
  <c r="J91" i="5"/>
  <c r="E7" i="5"/>
  <c r="E85" i="5" s="1"/>
  <c r="E112" i="5"/>
  <c r="J39" i="4"/>
  <c r="J38" i="4"/>
  <c r="AY99" i="1" s="1"/>
  <c r="J37" i="4"/>
  <c r="AX99" i="1"/>
  <c r="BI470" i="4"/>
  <c r="BH470" i="4"/>
  <c r="BG470" i="4"/>
  <c r="BF470" i="4"/>
  <c r="T470" i="4"/>
  <c r="R470" i="4"/>
  <c r="P470" i="4"/>
  <c r="BK470" i="4"/>
  <c r="J470" i="4"/>
  <c r="BE470" i="4"/>
  <c r="BI466" i="4"/>
  <c r="BH466" i="4"/>
  <c r="BG466" i="4"/>
  <c r="BF466" i="4"/>
  <c r="T466" i="4"/>
  <c r="R466" i="4"/>
  <c r="P466" i="4"/>
  <c r="BK466" i="4"/>
  <c r="J466" i="4"/>
  <c r="BE466" i="4" s="1"/>
  <c r="BI463" i="4"/>
  <c r="BH463" i="4"/>
  <c r="BG463" i="4"/>
  <c r="BF463" i="4"/>
  <c r="T463" i="4"/>
  <c r="R463" i="4"/>
  <c r="P463" i="4"/>
  <c r="BK463" i="4"/>
  <c r="J463" i="4"/>
  <c r="BE463" i="4" s="1"/>
  <c r="BI458" i="4"/>
  <c r="BH458" i="4"/>
  <c r="BG458" i="4"/>
  <c r="BF458" i="4"/>
  <c r="T458" i="4"/>
  <c r="R458" i="4"/>
  <c r="P458" i="4"/>
  <c r="P449" i="4" s="1"/>
  <c r="P448" i="4" s="1"/>
  <c r="BK458" i="4"/>
  <c r="J458" i="4"/>
  <c r="BE458" i="4"/>
  <c r="BI450" i="4"/>
  <c r="BH450" i="4"/>
  <c r="BG450" i="4"/>
  <c r="BF450" i="4"/>
  <c r="T450" i="4"/>
  <c r="T449" i="4" s="1"/>
  <c r="T448" i="4" s="1"/>
  <c r="R450" i="4"/>
  <c r="R449" i="4" s="1"/>
  <c r="R448" i="4" s="1"/>
  <c r="P450" i="4"/>
  <c r="BK450" i="4"/>
  <c r="BK449" i="4" s="1"/>
  <c r="J450" i="4"/>
  <c r="BE450" i="4" s="1"/>
  <c r="BI446" i="4"/>
  <c r="BH446" i="4"/>
  <c r="BG446" i="4"/>
  <c r="BF446" i="4"/>
  <c r="T446" i="4"/>
  <c r="R446" i="4"/>
  <c r="R443" i="4" s="1"/>
  <c r="P446" i="4"/>
  <c r="P443" i="4" s="1"/>
  <c r="BK446" i="4"/>
  <c r="J446" i="4"/>
  <c r="BE446" i="4"/>
  <c r="BI444" i="4"/>
  <c r="BH444" i="4"/>
  <c r="BG444" i="4"/>
  <c r="BF444" i="4"/>
  <c r="T444" i="4"/>
  <c r="T443" i="4" s="1"/>
  <c r="R444" i="4"/>
  <c r="P444" i="4"/>
  <c r="BK444" i="4"/>
  <c r="BK443" i="4" s="1"/>
  <c r="J443" i="4" s="1"/>
  <c r="J107" i="4" s="1"/>
  <c r="J444" i="4"/>
  <c r="BE444" i="4" s="1"/>
  <c r="BI439" i="4"/>
  <c r="BH439" i="4"/>
  <c r="BG439" i="4"/>
  <c r="BF439" i="4"/>
  <c r="T439" i="4"/>
  <c r="R439" i="4"/>
  <c r="P439" i="4"/>
  <c r="BK439" i="4"/>
  <c r="J439" i="4"/>
  <c r="BE439" i="4" s="1"/>
  <c r="BI437" i="4"/>
  <c r="BH437" i="4"/>
  <c r="BG437" i="4"/>
  <c r="BF437" i="4"/>
  <c r="T437" i="4"/>
  <c r="R437" i="4"/>
  <c r="P437" i="4"/>
  <c r="BK437" i="4"/>
  <c r="J437" i="4"/>
  <c r="BE437" i="4"/>
  <c r="BI435" i="4"/>
  <c r="BH435" i="4"/>
  <c r="BG435" i="4"/>
  <c r="BF435" i="4"/>
  <c r="T435" i="4"/>
  <c r="R435" i="4"/>
  <c r="P435" i="4"/>
  <c r="BK435" i="4"/>
  <c r="J435" i="4"/>
  <c r="BE435" i="4" s="1"/>
  <c r="BI432" i="4"/>
  <c r="BH432" i="4"/>
  <c r="BG432" i="4"/>
  <c r="BF432" i="4"/>
  <c r="T432" i="4"/>
  <c r="R432" i="4"/>
  <c r="P432" i="4"/>
  <c r="P429" i="4" s="1"/>
  <c r="BK432" i="4"/>
  <c r="J432" i="4"/>
  <c r="BE432" i="4" s="1"/>
  <c r="BI430" i="4"/>
  <c r="BH430" i="4"/>
  <c r="BG430" i="4"/>
  <c r="BF430" i="4"/>
  <c r="T430" i="4"/>
  <c r="T429" i="4" s="1"/>
  <c r="R430" i="4"/>
  <c r="R429" i="4"/>
  <c r="P430" i="4"/>
  <c r="BK430" i="4"/>
  <c r="BK429" i="4"/>
  <c r="J429" i="4" s="1"/>
  <c r="J106" i="4" s="1"/>
  <c r="J430" i="4"/>
  <c r="BE430" i="4" s="1"/>
  <c r="BI419" i="4"/>
  <c r="BH419" i="4"/>
  <c r="BG419" i="4"/>
  <c r="BF419" i="4"/>
  <c r="T419" i="4"/>
  <c r="R419" i="4"/>
  <c r="P419" i="4"/>
  <c r="BK419" i="4"/>
  <c r="J419" i="4"/>
  <c r="BE419" i="4" s="1"/>
  <c r="BI417" i="4"/>
  <c r="BH417" i="4"/>
  <c r="BG417" i="4"/>
  <c r="BF417" i="4"/>
  <c r="T417" i="4"/>
  <c r="R417" i="4"/>
  <c r="P417" i="4"/>
  <c r="BK417" i="4"/>
  <c r="J417" i="4"/>
  <c r="BE417" i="4"/>
  <c r="BI413" i="4"/>
  <c r="BH413" i="4"/>
  <c r="BG413" i="4"/>
  <c r="BF413" i="4"/>
  <c r="T413" i="4"/>
  <c r="R413" i="4"/>
  <c r="P413" i="4"/>
  <c r="BK413" i="4"/>
  <c r="J413" i="4"/>
  <c r="BE413" i="4" s="1"/>
  <c r="BI408" i="4"/>
  <c r="BH408" i="4"/>
  <c r="BG408" i="4"/>
  <c r="BF408" i="4"/>
  <c r="T408" i="4"/>
  <c r="R408" i="4"/>
  <c r="R393" i="4" s="1"/>
  <c r="P408" i="4"/>
  <c r="BK408" i="4"/>
  <c r="J408" i="4"/>
  <c r="BE408" i="4"/>
  <c r="BI401" i="4"/>
  <c r="BH401" i="4"/>
  <c r="BG401" i="4"/>
  <c r="BF401" i="4"/>
  <c r="T401" i="4"/>
  <c r="R401" i="4"/>
  <c r="P401" i="4"/>
  <c r="BK401" i="4"/>
  <c r="J401" i="4"/>
  <c r="BE401" i="4"/>
  <c r="BI394" i="4"/>
  <c r="BH394" i="4"/>
  <c r="BG394" i="4"/>
  <c r="BF394" i="4"/>
  <c r="T394" i="4"/>
  <c r="T393" i="4"/>
  <c r="R394" i="4"/>
  <c r="P394" i="4"/>
  <c r="P393" i="4"/>
  <c r="BK394" i="4"/>
  <c r="J394" i="4"/>
  <c r="BE394" i="4" s="1"/>
  <c r="BI386" i="4"/>
  <c r="BH386" i="4"/>
  <c r="BG386" i="4"/>
  <c r="BF386" i="4"/>
  <c r="T386" i="4"/>
  <c r="R386" i="4"/>
  <c r="P386" i="4"/>
  <c r="BK386" i="4"/>
  <c r="J386" i="4"/>
  <c r="BE386" i="4" s="1"/>
  <c r="BI383" i="4"/>
  <c r="BH383" i="4"/>
  <c r="BG383" i="4"/>
  <c r="BF383" i="4"/>
  <c r="T383" i="4"/>
  <c r="R383" i="4"/>
  <c r="P383" i="4"/>
  <c r="BK383" i="4"/>
  <c r="J383" i="4"/>
  <c r="BE383" i="4" s="1"/>
  <c r="BI380" i="4"/>
  <c r="BH380" i="4"/>
  <c r="BG380" i="4"/>
  <c r="BF380" i="4"/>
  <c r="T380" i="4"/>
  <c r="R380" i="4"/>
  <c r="P380" i="4"/>
  <c r="BK380" i="4"/>
  <c r="J380" i="4"/>
  <c r="BE380" i="4"/>
  <c r="BI377" i="4"/>
  <c r="BH377" i="4"/>
  <c r="BG377" i="4"/>
  <c r="BF377" i="4"/>
  <c r="T377" i="4"/>
  <c r="T368" i="4" s="1"/>
  <c r="R377" i="4"/>
  <c r="P377" i="4"/>
  <c r="BK377" i="4"/>
  <c r="J377" i="4"/>
  <c r="BE377" i="4" s="1"/>
  <c r="BI372" i="4"/>
  <c r="BH372" i="4"/>
  <c r="BG372" i="4"/>
  <c r="BF372" i="4"/>
  <c r="T372" i="4"/>
  <c r="R372" i="4"/>
  <c r="R368" i="4" s="1"/>
  <c r="P372" i="4"/>
  <c r="BK372" i="4"/>
  <c r="J372" i="4"/>
  <c r="BE372" i="4"/>
  <c r="BI369" i="4"/>
  <c r="BH369" i="4"/>
  <c r="BG369" i="4"/>
  <c r="BF369" i="4"/>
  <c r="T369" i="4"/>
  <c r="R369" i="4"/>
  <c r="P369" i="4"/>
  <c r="P368" i="4" s="1"/>
  <c r="BK369" i="4"/>
  <c r="J369" i="4"/>
  <c r="BE369" i="4" s="1"/>
  <c r="BI363" i="4"/>
  <c r="BH363" i="4"/>
  <c r="BG363" i="4"/>
  <c r="BF363" i="4"/>
  <c r="T363" i="4"/>
  <c r="R363" i="4"/>
  <c r="P363" i="4"/>
  <c r="BK363" i="4"/>
  <c r="J363" i="4"/>
  <c r="BE363" i="4" s="1"/>
  <c r="BI355" i="4"/>
  <c r="BH355" i="4"/>
  <c r="BG355" i="4"/>
  <c r="BF355" i="4"/>
  <c r="T355" i="4"/>
  <c r="R355" i="4"/>
  <c r="P355" i="4"/>
  <c r="BK355" i="4"/>
  <c r="J355" i="4"/>
  <c r="BE355" i="4"/>
  <c r="BI347" i="4"/>
  <c r="BH347" i="4"/>
  <c r="BG347" i="4"/>
  <c r="BF347" i="4"/>
  <c r="T347" i="4"/>
  <c r="T336" i="4" s="1"/>
  <c r="R347" i="4"/>
  <c r="P347" i="4"/>
  <c r="BK347" i="4"/>
  <c r="J347" i="4"/>
  <c r="BE347" i="4"/>
  <c r="BI340" i="4"/>
  <c r="BH340" i="4"/>
  <c r="BG340" i="4"/>
  <c r="BF340" i="4"/>
  <c r="T340" i="4"/>
  <c r="R340" i="4"/>
  <c r="R336" i="4" s="1"/>
  <c r="P340" i="4"/>
  <c r="BK340" i="4"/>
  <c r="J340" i="4"/>
  <c r="BE340" i="4"/>
  <c r="BI337" i="4"/>
  <c r="BH337" i="4"/>
  <c r="BG337" i="4"/>
  <c r="BF337" i="4"/>
  <c r="T337" i="4"/>
  <c r="R337" i="4"/>
  <c r="P337" i="4"/>
  <c r="P336" i="4" s="1"/>
  <c r="BK337" i="4"/>
  <c r="BK336" i="4" s="1"/>
  <c r="J336" i="4" s="1"/>
  <c r="J103" i="4" s="1"/>
  <c r="J337" i="4"/>
  <c r="BE337" i="4" s="1"/>
  <c r="BI331" i="4"/>
  <c r="BH331" i="4"/>
  <c r="BG331" i="4"/>
  <c r="BF331" i="4"/>
  <c r="T331" i="4"/>
  <c r="R331" i="4"/>
  <c r="P331" i="4"/>
  <c r="BK331" i="4"/>
  <c r="J331" i="4"/>
  <c r="BE331" i="4" s="1"/>
  <c r="BI327" i="4"/>
  <c r="BH327" i="4"/>
  <c r="BG327" i="4"/>
  <c r="BF327" i="4"/>
  <c r="T327" i="4"/>
  <c r="R327" i="4"/>
  <c r="P327" i="4"/>
  <c r="BK327" i="4"/>
  <c r="J327" i="4"/>
  <c r="BE327" i="4" s="1"/>
  <c r="BI325" i="4"/>
  <c r="BH325" i="4"/>
  <c r="BG325" i="4"/>
  <c r="BF325" i="4"/>
  <c r="T325" i="4"/>
  <c r="R325" i="4"/>
  <c r="P325" i="4"/>
  <c r="BK325" i="4"/>
  <c r="J325" i="4"/>
  <c r="BE325" i="4"/>
  <c r="BI320" i="4"/>
  <c r="BH320" i="4"/>
  <c r="BG320" i="4"/>
  <c r="BF320" i="4"/>
  <c r="T320" i="4"/>
  <c r="R320" i="4"/>
  <c r="P320" i="4"/>
  <c r="BK320" i="4"/>
  <c r="J320" i="4"/>
  <c r="BE320" i="4" s="1"/>
  <c r="BI315" i="4"/>
  <c r="BH315" i="4"/>
  <c r="BG315" i="4"/>
  <c r="BF315" i="4"/>
  <c r="T315" i="4"/>
  <c r="R315" i="4"/>
  <c r="P315" i="4"/>
  <c r="BK315" i="4"/>
  <c r="J315" i="4"/>
  <c r="BE315" i="4" s="1"/>
  <c r="BI310" i="4"/>
  <c r="BH310" i="4"/>
  <c r="BG310" i="4"/>
  <c r="BF310" i="4"/>
  <c r="T310" i="4"/>
  <c r="R310" i="4"/>
  <c r="P310" i="4"/>
  <c r="BK310" i="4"/>
  <c r="J310" i="4"/>
  <c r="BE310" i="4"/>
  <c r="BI308" i="4"/>
  <c r="BH308" i="4"/>
  <c r="BG308" i="4"/>
  <c r="BF308" i="4"/>
  <c r="T308" i="4"/>
  <c r="T298" i="4" s="1"/>
  <c r="R308" i="4"/>
  <c r="P308" i="4"/>
  <c r="BK308" i="4"/>
  <c r="J308" i="4"/>
  <c r="BE308" i="4"/>
  <c r="BI304" i="4"/>
  <c r="BH304" i="4"/>
  <c r="BG304" i="4"/>
  <c r="BF304" i="4"/>
  <c r="T304" i="4"/>
  <c r="R304" i="4"/>
  <c r="P304" i="4"/>
  <c r="BK304" i="4"/>
  <c r="J304" i="4"/>
  <c r="BE304" i="4"/>
  <c r="BI299" i="4"/>
  <c r="BH299" i="4"/>
  <c r="BG299" i="4"/>
  <c r="BF299" i="4"/>
  <c r="T299" i="4"/>
  <c r="R299" i="4"/>
  <c r="P299" i="4"/>
  <c r="P298" i="4" s="1"/>
  <c r="BK299" i="4"/>
  <c r="J299" i="4"/>
  <c r="BE299" i="4" s="1"/>
  <c r="BI296" i="4"/>
  <c r="BH296" i="4"/>
  <c r="BG296" i="4"/>
  <c r="BF296" i="4"/>
  <c r="T296" i="4"/>
  <c r="R296" i="4"/>
  <c r="P296" i="4"/>
  <c r="BK296" i="4"/>
  <c r="J296" i="4"/>
  <c r="BE296" i="4" s="1"/>
  <c r="BI285" i="4"/>
  <c r="BH285" i="4"/>
  <c r="BG285" i="4"/>
  <c r="BF285" i="4"/>
  <c r="T285" i="4"/>
  <c r="R285" i="4"/>
  <c r="P285" i="4"/>
  <c r="BK285" i="4"/>
  <c r="J285" i="4"/>
  <c r="BE285" i="4"/>
  <c r="BI280" i="4"/>
  <c r="BH280" i="4"/>
  <c r="BG280" i="4"/>
  <c r="BF280" i="4"/>
  <c r="T280" i="4"/>
  <c r="R280" i="4"/>
  <c r="P280" i="4"/>
  <c r="BK280" i="4"/>
  <c r="J280" i="4"/>
  <c r="BE280" i="4"/>
  <c r="BI276" i="4"/>
  <c r="BH276" i="4"/>
  <c r="BG276" i="4"/>
  <c r="BF276" i="4"/>
  <c r="T276" i="4"/>
  <c r="R276" i="4"/>
  <c r="R240" i="4" s="1"/>
  <c r="P276" i="4"/>
  <c r="BK276" i="4"/>
  <c r="J276" i="4"/>
  <c r="BE276" i="4"/>
  <c r="BI272" i="4"/>
  <c r="BH272" i="4"/>
  <c r="BG272" i="4"/>
  <c r="BF272" i="4"/>
  <c r="T272" i="4"/>
  <c r="R272" i="4"/>
  <c r="P272" i="4"/>
  <c r="BK272" i="4"/>
  <c r="J272" i="4"/>
  <c r="BE272" i="4" s="1"/>
  <c r="BI269" i="4"/>
  <c r="BH269" i="4"/>
  <c r="BG269" i="4"/>
  <c r="BF269" i="4"/>
  <c r="T269" i="4"/>
  <c r="R269" i="4"/>
  <c r="P269" i="4"/>
  <c r="BK269" i="4"/>
  <c r="J269" i="4"/>
  <c r="BE269" i="4"/>
  <c r="BI267" i="4"/>
  <c r="BH267" i="4"/>
  <c r="BG267" i="4"/>
  <c r="BF267" i="4"/>
  <c r="T267" i="4"/>
  <c r="R267" i="4"/>
  <c r="P267" i="4"/>
  <c r="BK267" i="4"/>
  <c r="J267" i="4"/>
  <c r="BE267" i="4" s="1"/>
  <c r="BI260" i="4"/>
  <c r="BH260" i="4"/>
  <c r="BG260" i="4"/>
  <c r="BF260" i="4"/>
  <c r="T260" i="4"/>
  <c r="R260" i="4"/>
  <c r="P260" i="4"/>
  <c r="BK260" i="4"/>
  <c r="J260" i="4"/>
  <c r="BE260" i="4"/>
  <c r="BI251" i="4"/>
  <c r="BH251" i="4"/>
  <c r="BG251" i="4"/>
  <c r="BF251" i="4"/>
  <c r="T251" i="4"/>
  <c r="R251" i="4"/>
  <c r="P251" i="4"/>
  <c r="BK251" i="4"/>
  <c r="J251" i="4"/>
  <c r="BE251" i="4" s="1"/>
  <c r="BI249" i="4"/>
  <c r="BH249" i="4"/>
  <c r="BG249" i="4"/>
  <c r="BF249" i="4"/>
  <c r="T249" i="4"/>
  <c r="R249" i="4"/>
  <c r="P249" i="4"/>
  <c r="P240" i="4" s="1"/>
  <c r="BK249" i="4"/>
  <c r="J249" i="4"/>
  <c r="BE249" i="4" s="1"/>
  <c r="BI241" i="4"/>
  <c r="BH241" i="4"/>
  <c r="BG241" i="4"/>
  <c r="BF241" i="4"/>
  <c r="T241" i="4"/>
  <c r="T240" i="4" s="1"/>
  <c r="R241" i="4"/>
  <c r="P241" i="4"/>
  <c r="BK241" i="4"/>
  <c r="J241" i="4"/>
  <c r="BE241" i="4" s="1"/>
  <c r="BI238" i="4"/>
  <c r="BH238" i="4"/>
  <c r="BG238" i="4"/>
  <c r="BF238" i="4"/>
  <c r="T238" i="4"/>
  <c r="R238" i="4"/>
  <c r="P238" i="4"/>
  <c r="BK238" i="4"/>
  <c r="J238" i="4"/>
  <c r="BE238" i="4" s="1"/>
  <c r="BI234" i="4"/>
  <c r="BH234" i="4"/>
  <c r="BG234" i="4"/>
  <c r="BF234" i="4"/>
  <c r="T234" i="4"/>
  <c r="R234" i="4"/>
  <c r="P234" i="4"/>
  <c r="BK234" i="4"/>
  <c r="J234" i="4"/>
  <c r="BE234" i="4" s="1"/>
  <c r="BI232" i="4"/>
  <c r="BH232" i="4"/>
  <c r="BG232" i="4"/>
  <c r="BF232" i="4"/>
  <c r="T232" i="4"/>
  <c r="R232" i="4"/>
  <c r="P232" i="4"/>
  <c r="BK232" i="4"/>
  <c r="J232" i="4"/>
  <c r="BE232" i="4" s="1"/>
  <c r="BI225" i="4"/>
  <c r="BH225" i="4"/>
  <c r="BG225" i="4"/>
  <c r="BF225" i="4"/>
  <c r="T225" i="4"/>
  <c r="R225" i="4"/>
  <c r="P225" i="4"/>
  <c r="BK225" i="4"/>
  <c r="J225" i="4"/>
  <c r="BE225" i="4"/>
  <c r="BI222" i="4"/>
  <c r="BH222" i="4"/>
  <c r="BG222" i="4"/>
  <c r="BF222" i="4"/>
  <c r="T222" i="4"/>
  <c r="R222" i="4"/>
  <c r="P222" i="4"/>
  <c r="BK222" i="4"/>
  <c r="J222" i="4"/>
  <c r="BE222" i="4"/>
  <c r="BI213" i="4"/>
  <c r="BH213" i="4"/>
  <c r="BG213" i="4"/>
  <c r="BF213" i="4"/>
  <c r="T213" i="4"/>
  <c r="R213" i="4"/>
  <c r="P213" i="4"/>
  <c r="BK213" i="4"/>
  <c r="J213" i="4"/>
  <c r="BE213" i="4"/>
  <c r="BI210" i="4"/>
  <c r="BH210" i="4"/>
  <c r="BG210" i="4"/>
  <c r="BF210" i="4"/>
  <c r="T210" i="4"/>
  <c r="R210" i="4"/>
  <c r="P210" i="4"/>
  <c r="BK210" i="4"/>
  <c r="J210" i="4"/>
  <c r="BE210" i="4" s="1"/>
  <c r="BI206" i="4"/>
  <c r="BH206" i="4"/>
  <c r="BG206" i="4"/>
  <c r="BF206" i="4"/>
  <c r="T206" i="4"/>
  <c r="R206" i="4"/>
  <c r="P206" i="4"/>
  <c r="BK206" i="4"/>
  <c r="J206" i="4"/>
  <c r="BE206" i="4"/>
  <c r="BI204" i="4"/>
  <c r="BH204" i="4"/>
  <c r="BG204" i="4"/>
  <c r="BF204" i="4"/>
  <c r="T204" i="4"/>
  <c r="R204" i="4"/>
  <c r="P204" i="4"/>
  <c r="BK204" i="4"/>
  <c r="J204" i="4"/>
  <c r="BE204" i="4"/>
  <c r="BI201" i="4"/>
  <c r="BH201" i="4"/>
  <c r="BG201" i="4"/>
  <c r="BF201" i="4"/>
  <c r="T201" i="4"/>
  <c r="R201" i="4"/>
  <c r="P201" i="4"/>
  <c r="BK201" i="4"/>
  <c r="J201" i="4"/>
  <c r="BE201" i="4" s="1"/>
  <c r="BI197" i="4"/>
  <c r="BH197" i="4"/>
  <c r="BG197" i="4"/>
  <c r="BF197" i="4"/>
  <c r="T197" i="4"/>
  <c r="R197" i="4"/>
  <c r="P197" i="4"/>
  <c r="BK197" i="4"/>
  <c r="J197" i="4"/>
  <c r="BE197" i="4" s="1"/>
  <c r="BI191" i="4"/>
  <c r="BH191" i="4"/>
  <c r="BG191" i="4"/>
  <c r="BF191" i="4"/>
  <c r="T191" i="4"/>
  <c r="R191" i="4"/>
  <c r="P191" i="4"/>
  <c r="BK191" i="4"/>
  <c r="J191" i="4"/>
  <c r="BE191" i="4"/>
  <c r="BI186" i="4"/>
  <c r="BH186" i="4"/>
  <c r="BG186" i="4"/>
  <c r="BF186" i="4"/>
  <c r="T186" i="4"/>
  <c r="R186" i="4"/>
  <c r="P186" i="4"/>
  <c r="BK186" i="4"/>
  <c r="J186" i="4"/>
  <c r="BE186" i="4" s="1"/>
  <c r="BI183" i="4"/>
  <c r="BH183" i="4"/>
  <c r="BG183" i="4"/>
  <c r="BF183" i="4"/>
  <c r="T183" i="4"/>
  <c r="R183" i="4"/>
  <c r="P183" i="4"/>
  <c r="BK183" i="4"/>
  <c r="J183" i="4"/>
  <c r="BE183" i="4"/>
  <c r="BI180" i="4"/>
  <c r="BH180" i="4"/>
  <c r="BG180" i="4"/>
  <c r="BF180" i="4"/>
  <c r="T180" i="4"/>
  <c r="R180" i="4"/>
  <c r="P180" i="4"/>
  <c r="BK180" i="4"/>
  <c r="J180" i="4"/>
  <c r="BE180" i="4" s="1"/>
  <c r="BI159" i="4"/>
  <c r="BH159" i="4"/>
  <c r="BG159" i="4"/>
  <c r="BF159" i="4"/>
  <c r="T159" i="4"/>
  <c r="R159" i="4"/>
  <c r="P159" i="4"/>
  <c r="BK159" i="4"/>
  <c r="J159" i="4"/>
  <c r="BE159" i="4"/>
  <c r="BI152" i="4"/>
  <c r="BH152" i="4"/>
  <c r="BG152" i="4"/>
  <c r="BF152" i="4"/>
  <c r="T152" i="4"/>
  <c r="R152" i="4"/>
  <c r="P152" i="4"/>
  <c r="BK152" i="4"/>
  <c r="J152" i="4"/>
  <c r="BE152" i="4" s="1"/>
  <c r="BI147" i="4"/>
  <c r="BH147" i="4"/>
  <c r="BG147" i="4"/>
  <c r="BF147" i="4"/>
  <c r="T147" i="4"/>
  <c r="R147" i="4"/>
  <c r="P147" i="4"/>
  <c r="BK147" i="4"/>
  <c r="J147" i="4"/>
  <c r="BE147" i="4"/>
  <c r="BI144" i="4"/>
  <c r="BH144" i="4"/>
  <c r="BG144" i="4"/>
  <c r="BF144" i="4"/>
  <c r="T144" i="4"/>
  <c r="R144" i="4"/>
  <c r="P144" i="4"/>
  <c r="BK144" i="4"/>
  <c r="J144" i="4"/>
  <c r="BE144" i="4" s="1"/>
  <c r="BI141" i="4"/>
  <c r="BH141" i="4"/>
  <c r="BG141" i="4"/>
  <c r="BF141" i="4"/>
  <c r="T141" i="4"/>
  <c r="R141" i="4"/>
  <c r="P141" i="4"/>
  <c r="BK141" i="4"/>
  <c r="J141" i="4"/>
  <c r="BE141" i="4"/>
  <c r="BI134" i="4"/>
  <c r="BH134" i="4"/>
  <c r="BG134" i="4"/>
  <c r="BF134" i="4"/>
  <c r="T134" i="4"/>
  <c r="T133" i="4"/>
  <c r="R134" i="4"/>
  <c r="P134" i="4"/>
  <c r="P133" i="4"/>
  <c r="P132" i="4" s="1"/>
  <c r="P131" i="4" s="1"/>
  <c r="AU99" i="1" s="1"/>
  <c r="BK134" i="4"/>
  <c r="J134" i="4"/>
  <c r="BE134" i="4" s="1"/>
  <c r="F125" i="4"/>
  <c r="E123" i="4"/>
  <c r="F91" i="4"/>
  <c r="E89" i="4"/>
  <c r="J26" i="4"/>
  <c r="E26" i="4"/>
  <c r="J128" i="4" s="1"/>
  <c r="J25" i="4"/>
  <c r="J23" i="4"/>
  <c r="E23" i="4"/>
  <c r="J93" i="4" s="1"/>
  <c r="J127" i="4"/>
  <c r="J22" i="4"/>
  <c r="J20" i="4"/>
  <c r="E20" i="4"/>
  <c r="F128" i="4" s="1"/>
  <c r="J19" i="4"/>
  <c r="J17" i="4"/>
  <c r="E17" i="4"/>
  <c r="F127" i="4" s="1"/>
  <c r="J16" i="4"/>
  <c r="J14" i="4"/>
  <c r="J91" i="4" s="1"/>
  <c r="E7" i="4"/>
  <c r="E119" i="4" s="1"/>
  <c r="E85" i="4"/>
  <c r="J39" i="3"/>
  <c r="J38" i="3"/>
  <c r="AY97" i="1" s="1"/>
  <c r="J37" i="3"/>
  <c r="AX97" i="1" s="1"/>
  <c r="BI138" i="3"/>
  <c r="BH138" i="3"/>
  <c r="BG138" i="3"/>
  <c r="BF138" i="3"/>
  <c r="T138" i="3"/>
  <c r="T137" i="3" s="1"/>
  <c r="R138" i="3"/>
  <c r="R137" i="3" s="1"/>
  <c r="P138" i="3"/>
  <c r="P137" i="3" s="1"/>
  <c r="BK138" i="3"/>
  <c r="BK137" i="3" s="1"/>
  <c r="J137" i="3" s="1"/>
  <c r="J102" i="3" s="1"/>
  <c r="J138" i="3"/>
  <c r="BE138" i="3"/>
  <c r="BI134" i="3"/>
  <c r="BH134" i="3"/>
  <c r="BG134" i="3"/>
  <c r="BF134" i="3"/>
  <c r="T134" i="3"/>
  <c r="T133" i="3" s="1"/>
  <c r="T125" i="3" s="1"/>
  <c r="T124" i="3" s="1"/>
  <c r="R134" i="3"/>
  <c r="R133" i="3" s="1"/>
  <c r="P134" i="3"/>
  <c r="P133" i="3" s="1"/>
  <c r="BK134" i="3"/>
  <c r="BK133" i="3" s="1"/>
  <c r="J133" i="3" s="1"/>
  <c r="J101" i="3" s="1"/>
  <c r="J134" i="3"/>
  <c r="BE134" i="3" s="1"/>
  <c r="BI130" i="3"/>
  <c r="BH130" i="3"/>
  <c r="BG130" i="3"/>
  <c r="BF130" i="3"/>
  <c r="T130" i="3"/>
  <c r="R130" i="3"/>
  <c r="P130" i="3"/>
  <c r="P126" i="3" s="1"/>
  <c r="BK130" i="3"/>
  <c r="J130" i="3"/>
  <c r="BE130" i="3"/>
  <c r="BI127" i="3"/>
  <c r="BH127" i="3"/>
  <c r="F38" i="3" s="1"/>
  <c r="BC97" i="1" s="1"/>
  <c r="BG127" i="3"/>
  <c r="BF127" i="3"/>
  <c r="J36" i="3" s="1"/>
  <c r="AW97" i="1" s="1"/>
  <c r="T127" i="3"/>
  <c r="T126" i="3"/>
  <c r="R127" i="3"/>
  <c r="R126" i="3" s="1"/>
  <c r="R125" i="3" s="1"/>
  <c r="R124" i="3" s="1"/>
  <c r="P127" i="3"/>
  <c r="BK127" i="3"/>
  <c r="BK126" i="3" s="1"/>
  <c r="J127" i="3"/>
  <c r="BE127" i="3" s="1"/>
  <c r="F118" i="3"/>
  <c r="E116" i="3"/>
  <c r="F91" i="3"/>
  <c r="E89" i="3"/>
  <c r="J26" i="3"/>
  <c r="E26" i="3"/>
  <c r="J94" i="3" s="1"/>
  <c r="J121" i="3"/>
  <c r="J25" i="3"/>
  <c r="J23" i="3"/>
  <c r="E23" i="3"/>
  <c r="J120" i="3" s="1"/>
  <c r="J22" i="3"/>
  <c r="J20" i="3"/>
  <c r="E20" i="3"/>
  <c r="F121" i="3" s="1"/>
  <c r="J19" i="3"/>
  <c r="J17" i="3"/>
  <c r="E17" i="3"/>
  <c r="F120" i="3" s="1"/>
  <c r="J16" i="3"/>
  <c r="J14" i="3"/>
  <c r="J118" i="3" s="1"/>
  <c r="E7" i="3"/>
  <c r="E112" i="3" s="1"/>
  <c r="J39" i="2"/>
  <c r="J38" i="2"/>
  <c r="AY96" i="1"/>
  <c r="J37" i="2"/>
  <c r="AX96" i="1"/>
  <c r="BI459" i="2"/>
  <c r="BH459" i="2"/>
  <c r="BG459" i="2"/>
  <c r="BF459" i="2"/>
  <c r="T459" i="2"/>
  <c r="R459" i="2"/>
  <c r="P459" i="2"/>
  <c r="BK459" i="2"/>
  <c r="J459" i="2"/>
  <c r="BE459" i="2" s="1"/>
  <c r="BI455" i="2"/>
  <c r="BH455" i="2"/>
  <c r="BG455" i="2"/>
  <c r="BF455" i="2"/>
  <c r="T455" i="2"/>
  <c r="R455" i="2"/>
  <c r="P455" i="2"/>
  <c r="BK455" i="2"/>
  <c r="J455" i="2"/>
  <c r="BE455" i="2" s="1"/>
  <c r="BI452" i="2"/>
  <c r="BH452" i="2"/>
  <c r="BG452" i="2"/>
  <c r="BF452" i="2"/>
  <c r="T452" i="2"/>
  <c r="T438" i="2" s="1"/>
  <c r="T437" i="2" s="1"/>
  <c r="R452" i="2"/>
  <c r="P452" i="2"/>
  <c r="BK452" i="2"/>
  <c r="J452" i="2"/>
  <c r="BE452" i="2"/>
  <c r="BI447" i="2"/>
  <c r="BH447" i="2"/>
  <c r="BG447" i="2"/>
  <c r="BF447" i="2"/>
  <c r="T447" i="2"/>
  <c r="R447" i="2"/>
  <c r="P447" i="2"/>
  <c r="BK447" i="2"/>
  <c r="J447" i="2"/>
  <c r="BE447" i="2" s="1"/>
  <c r="BI439" i="2"/>
  <c r="BH439" i="2"/>
  <c r="BG439" i="2"/>
  <c r="BF439" i="2"/>
  <c r="T439" i="2"/>
  <c r="R439" i="2"/>
  <c r="P439" i="2"/>
  <c r="P438" i="2"/>
  <c r="P437" i="2" s="1"/>
  <c r="BK439" i="2"/>
  <c r="J439" i="2"/>
  <c r="BE439" i="2"/>
  <c r="BI435" i="2"/>
  <c r="BH435" i="2"/>
  <c r="BG435" i="2"/>
  <c r="BF435" i="2"/>
  <c r="T435" i="2"/>
  <c r="R435" i="2"/>
  <c r="P435" i="2"/>
  <c r="BK435" i="2"/>
  <c r="J435" i="2"/>
  <c r="BE435" i="2"/>
  <c r="BI433" i="2"/>
  <c r="BH433" i="2"/>
  <c r="BG433" i="2"/>
  <c r="BF433" i="2"/>
  <c r="T433" i="2"/>
  <c r="T432" i="2"/>
  <c r="R433" i="2"/>
  <c r="R432" i="2"/>
  <c r="P433" i="2"/>
  <c r="P432" i="2" s="1"/>
  <c r="BK433" i="2"/>
  <c r="J433" i="2"/>
  <c r="BE433" i="2" s="1"/>
  <c r="BI428" i="2"/>
  <c r="BH428" i="2"/>
  <c r="BG428" i="2"/>
  <c r="BF428" i="2"/>
  <c r="T428" i="2"/>
  <c r="R428" i="2"/>
  <c r="P428" i="2"/>
  <c r="BK428" i="2"/>
  <c r="J428" i="2"/>
  <c r="BE428" i="2" s="1"/>
  <c r="BI426" i="2"/>
  <c r="BH426" i="2"/>
  <c r="BG426" i="2"/>
  <c r="BF426" i="2"/>
  <c r="T426" i="2"/>
  <c r="R426" i="2"/>
  <c r="P426" i="2"/>
  <c r="BK426" i="2"/>
  <c r="J426" i="2"/>
  <c r="BE426" i="2"/>
  <c r="BI424" i="2"/>
  <c r="BH424" i="2"/>
  <c r="BG424" i="2"/>
  <c r="BF424" i="2"/>
  <c r="T424" i="2"/>
  <c r="T418" i="2" s="1"/>
  <c r="R424" i="2"/>
  <c r="P424" i="2"/>
  <c r="BK424" i="2"/>
  <c r="J424" i="2"/>
  <c r="BE424" i="2" s="1"/>
  <c r="BI421" i="2"/>
  <c r="BH421" i="2"/>
  <c r="BG421" i="2"/>
  <c r="BF421" i="2"/>
  <c r="T421" i="2"/>
  <c r="R421" i="2"/>
  <c r="R418" i="2" s="1"/>
  <c r="P421" i="2"/>
  <c r="BK421" i="2"/>
  <c r="J421" i="2"/>
  <c r="BE421" i="2" s="1"/>
  <c r="BI419" i="2"/>
  <c r="BH419" i="2"/>
  <c r="BG419" i="2"/>
  <c r="BF419" i="2"/>
  <c r="T419" i="2"/>
  <c r="R419" i="2"/>
  <c r="P419" i="2"/>
  <c r="P418" i="2" s="1"/>
  <c r="BK419" i="2"/>
  <c r="J419" i="2"/>
  <c r="BE419" i="2" s="1"/>
  <c r="BI408" i="2"/>
  <c r="BH408" i="2"/>
  <c r="BG408" i="2"/>
  <c r="BF408" i="2"/>
  <c r="T408" i="2"/>
  <c r="R408" i="2"/>
  <c r="P408" i="2"/>
  <c r="BK408" i="2"/>
  <c r="J408" i="2"/>
  <c r="BE408" i="2" s="1"/>
  <c r="BI403" i="2"/>
  <c r="BH403" i="2"/>
  <c r="BG403" i="2"/>
  <c r="BF403" i="2"/>
  <c r="T403" i="2"/>
  <c r="R403" i="2"/>
  <c r="R388" i="2" s="1"/>
  <c r="P403" i="2"/>
  <c r="BK403" i="2"/>
  <c r="J403" i="2"/>
  <c r="BE403" i="2"/>
  <c r="BI396" i="2"/>
  <c r="BH396" i="2"/>
  <c r="BG396" i="2"/>
  <c r="BF396" i="2"/>
  <c r="T396" i="2"/>
  <c r="R396" i="2"/>
  <c r="P396" i="2"/>
  <c r="BK396" i="2"/>
  <c r="J396" i="2"/>
  <c r="BE396" i="2"/>
  <c r="BI389" i="2"/>
  <c r="BH389" i="2"/>
  <c r="BG389" i="2"/>
  <c r="BF389" i="2"/>
  <c r="T389" i="2"/>
  <c r="T388" i="2"/>
  <c r="R389" i="2"/>
  <c r="P389" i="2"/>
  <c r="P388" i="2"/>
  <c r="BK389" i="2"/>
  <c r="BK388" i="2" s="1"/>
  <c r="J388" i="2" s="1"/>
  <c r="J105" i="2" s="1"/>
  <c r="J389" i="2"/>
  <c r="BE389" i="2" s="1"/>
  <c r="BI386" i="2"/>
  <c r="BH386" i="2"/>
  <c r="BG386" i="2"/>
  <c r="BF386" i="2"/>
  <c r="T386" i="2"/>
  <c r="R386" i="2"/>
  <c r="P386" i="2"/>
  <c r="BK386" i="2"/>
  <c r="J386" i="2"/>
  <c r="BE386" i="2"/>
  <c r="BI383" i="2"/>
  <c r="BH383" i="2"/>
  <c r="BG383" i="2"/>
  <c r="BF383" i="2"/>
  <c r="T383" i="2"/>
  <c r="R383" i="2"/>
  <c r="P383" i="2"/>
  <c r="BK383" i="2"/>
  <c r="J383" i="2"/>
  <c r="BE383" i="2" s="1"/>
  <c r="BI380" i="2"/>
  <c r="BH380" i="2"/>
  <c r="BG380" i="2"/>
  <c r="BF380" i="2"/>
  <c r="T380" i="2"/>
  <c r="R380" i="2"/>
  <c r="P380" i="2"/>
  <c r="BK380" i="2"/>
  <c r="J380" i="2"/>
  <c r="BE380" i="2" s="1"/>
  <c r="BI377" i="2"/>
  <c r="BH377" i="2"/>
  <c r="BG377" i="2"/>
  <c r="BF377" i="2"/>
  <c r="T377" i="2"/>
  <c r="T368" i="2" s="1"/>
  <c r="R377" i="2"/>
  <c r="P377" i="2"/>
  <c r="BK377" i="2"/>
  <c r="J377" i="2"/>
  <c r="BE377" i="2"/>
  <c r="BI372" i="2"/>
  <c r="BH372" i="2"/>
  <c r="BG372" i="2"/>
  <c r="BF372" i="2"/>
  <c r="T372" i="2"/>
  <c r="R372" i="2"/>
  <c r="P372" i="2"/>
  <c r="BK372" i="2"/>
  <c r="J372" i="2"/>
  <c r="BE372" i="2"/>
  <c r="BI369" i="2"/>
  <c r="BH369" i="2"/>
  <c r="BG369" i="2"/>
  <c r="BF369" i="2"/>
  <c r="T369" i="2"/>
  <c r="R369" i="2"/>
  <c r="R368" i="2"/>
  <c r="P369" i="2"/>
  <c r="P368" i="2" s="1"/>
  <c r="BK369" i="2"/>
  <c r="J369" i="2"/>
  <c r="BE369" i="2" s="1"/>
  <c r="BI363" i="2"/>
  <c r="BH363" i="2"/>
  <c r="BG363" i="2"/>
  <c r="BF363" i="2"/>
  <c r="T363" i="2"/>
  <c r="R363" i="2"/>
  <c r="P363" i="2"/>
  <c r="BK363" i="2"/>
  <c r="J363" i="2"/>
  <c r="BE363" i="2" s="1"/>
  <c r="BI354" i="2"/>
  <c r="BH354" i="2"/>
  <c r="BG354" i="2"/>
  <c r="BF354" i="2"/>
  <c r="T354" i="2"/>
  <c r="R354" i="2"/>
  <c r="P354" i="2"/>
  <c r="BK354" i="2"/>
  <c r="J354" i="2"/>
  <c r="BE354" i="2"/>
  <c r="BI345" i="2"/>
  <c r="BH345" i="2"/>
  <c r="BG345" i="2"/>
  <c r="BF345" i="2"/>
  <c r="T345" i="2"/>
  <c r="R345" i="2"/>
  <c r="P345" i="2"/>
  <c r="BK345" i="2"/>
  <c r="J345" i="2"/>
  <c r="BE345" i="2"/>
  <c r="BI338" i="2"/>
  <c r="BH338" i="2"/>
  <c r="BG338" i="2"/>
  <c r="BF338" i="2"/>
  <c r="T338" i="2"/>
  <c r="R338" i="2"/>
  <c r="P338" i="2"/>
  <c r="BK338" i="2"/>
  <c r="J338" i="2"/>
  <c r="BE338" i="2" s="1"/>
  <c r="BI335" i="2"/>
  <c r="BH335" i="2"/>
  <c r="BG335" i="2"/>
  <c r="BF335" i="2"/>
  <c r="T335" i="2"/>
  <c r="R335" i="2"/>
  <c r="R334" i="2"/>
  <c r="P335" i="2"/>
  <c r="P334" i="2" s="1"/>
  <c r="BK335" i="2"/>
  <c r="BK334" i="2" s="1"/>
  <c r="J334" i="2" s="1"/>
  <c r="J103" i="2" s="1"/>
  <c r="J335" i="2"/>
  <c r="BE335" i="2" s="1"/>
  <c r="BI329" i="2"/>
  <c r="BH329" i="2"/>
  <c r="BG329" i="2"/>
  <c r="BF329" i="2"/>
  <c r="T329" i="2"/>
  <c r="R329" i="2"/>
  <c r="P329" i="2"/>
  <c r="BK329" i="2"/>
  <c r="J329" i="2"/>
  <c r="BE329" i="2" s="1"/>
  <c r="BI325" i="2"/>
  <c r="BH325" i="2"/>
  <c r="BG325" i="2"/>
  <c r="BF325" i="2"/>
  <c r="T325" i="2"/>
  <c r="R325" i="2"/>
  <c r="P325" i="2"/>
  <c r="BK325" i="2"/>
  <c r="J325" i="2"/>
  <c r="BE325" i="2"/>
  <c r="BI323" i="2"/>
  <c r="BH323" i="2"/>
  <c r="BG323" i="2"/>
  <c r="BF323" i="2"/>
  <c r="T323" i="2"/>
  <c r="R323" i="2"/>
  <c r="P323" i="2"/>
  <c r="BK323" i="2"/>
  <c r="J323" i="2"/>
  <c r="BE323" i="2"/>
  <c r="BI318" i="2"/>
  <c r="BH318" i="2"/>
  <c r="BG318" i="2"/>
  <c r="BF318" i="2"/>
  <c r="T318" i="2"/>
  <c r="R318" i="2"/>
  <c r="P318" i="2"/>
  <c r="BK318" i="2"/>
  <c r="J318" i="2"/>
  <c r="BE318" i="2" s="1"/>
  <c r="BI313" i="2"/>
  <c r="BH313" i="2"/>
  <c r="BG313" i="2"/>
  <c r="BF313" i="2"/>
  <c r="T313" i="2"/>
  <c r="R313" i="2"/>
  <c r="P313" i="2"/>
  <c r="BK313" i="2"/>
  <c r="J313" i="2"/>
  <c r="BE313" i="2"/>
  <c r="BI308" i="2"/>
  <c r="BH308" i="2"/>
  <c r="BG308" i="2"/>
  <c r="BF308" i="2"/>
  <c r="T308" i="2"/>
  <c r="R308" i="2"/>
  <c r="P308" i="2"/>
  <c r="BK308" i="2"/>
  <c r="J308" i="2"/>
  <c r="BE308" i="2" s="1"/>
  <c r="BI306" i="2"/>
  <c r="BH306" i="2"/>
  <c r="BG306" i="2"/>
  <c r="BF306" i="2"/>
  <c r="T306" i="2"/>
  <c r="R306" i="2"/>
  <c r="P306" i="2"/>
  <c r="P296" i="2" s="1"/>
  <c r="BK306" i="2"/>
  <c r="J306" i="2"/>
  <c r="BE306" i="2"/>
  <c r="BI302" i="2"/>
  <c r="BH302" i="2"/>
  <c r="BG302" i="2"/>
  <c r="BF302" i="2"/>
  <c r="T302" i="2"/>
  <c r="R302" i="2"/>
  <c r="P302" i="2"/>
  <c r="BK302" i="2"/>
  <c r="J302" i="2"/>
  <c r="BE302" i="2" s="1"/>
  <c r="BI297" i="2"/>
  <c r="BH297" i="2"/>
  <c r="BG297" i="2"/>
  <c r="BF297" i="2"/>
  <c r="T297" i="2"/>
  <c r="T296" i="2"/>
  <c r="R297" i="2"/>
  <c r="R296" i="2" s="1"/>
  <c r="P297" i="2"/>
  <c r="BK297" i="2"/>
  <c r="J297" i="2"/>
  <c r="BE297" i="2" s="1"/>
  <c r="BI294" i="2"/>
  <c r="BH294" i="2"/>
  <c r="BG294" i="2"/>
  <c r="BF294" i="2"/>
  <c r="T294" i="2"/>
  <c r="R294" i="2"/>
  <c r="P294" i="2"/>
  <c r="BK294" i="2"/>
  <c r="J294" i="2"/>
  <c r="BE294" i="2"/>
  <c r="BI283" i="2"/>
  <c r="BH283" i="2"/>
  <c r="BG283" i="2"/>
  <c r="BF283" i="2"/>
  <c r="T283" i="2"/>
  <c r="R283" i="2"/>
  <c r="P283" i="2"/>
  <c r="BK283" i="2"/>
  <c r="J283" i="2"/>
  <c r="BE283" i="2"/>
  <c r="BI278" i="2"/>
  <c r="BH278" i="2"/>
  <c r="BG278" i="2"/>
  <c r="BF278" i="2"/>
  <c r="T278" i="2"/>
  <c r="R278" i="2"/>
  <c r="P278" i="2"/>
  <c r="BK278" i="2"/>
  <c r="J278" i="2"/>
  <c r="BE278" i="2"/>
  <c r="BI274" i="2"/>
  <c r="BH274" i="2"/>
  <c r="BG274" i="2"/>
  <c r="BF274" i="2"/>
  <c r="T274" i="2"/>
  <c r="R274" i="2"/>
  <c r="P274" i="2"/>
  <c r="BK274" i="2"/>
  <c r="J274" i="2"/>
  <c r="BE274" i="2" s="1"/>
  <c r="BI270" i="2"/>
  <c r="BH270" i="2"/>
  <c r="BG270" i="2"/>
  <c r="BF270" i="2"/>
  <c r="T270" i="2"/>
  <c r="R270" i="2"/>
  <c r="P270" i="2"/>
  <c r="BK270" i="2"/>
  <c r="J270" i="2"/>
  <c r="BE270" i="2"/>
  <c r="BI267" i="2"/>
  <c r="BH267" i="2"/>
  <c r="BG267" i="2"/>
  <c r="BF267" i="2"/>
  <c r="T267" i="2"/>
  <c r="R267" i="2"/>
  <c r="P267" i="2"/>
  <c r="BK267" i="2"/>
  <c r="J267" i="2"/>
  <c r="BE267" i="2" s="1"/>
  <c r="BI265" i="2"/>
  <c r="BH265" i="2"/>
  <c r="BG265" i="2"/>
  <c r="BF265" i="2"/>
  <c r="T265" i="2"/>
  <c r="R265" i="2"/>
  <c r="P265" i="2"/>
  <c r="BK265" i="2"/>
  <c r="J265" i="2"/>
  <c r="BE265" i="2" s="1"/>
  <c r="BI258" i="2"/>
  <c r="BH258" i="2"/>
  <c r="BG258" i="2"/>
  <c r="BF258" i="2"/>
  <c r="T258" i="2"/>
  <c r="R258" i="2"/>
  <c r="P258" i="2"/>
  <c r="BK258" i="2"/>
  <c r="J258" i="2"/>
  <c r="BE258" i="2" s="1"/>
  <c r="BI249" i="2"/>
  <c r="BH249" i="2"/>
  <c r="BG249" i="2"/>
  <c r="BF249" i="2"/>
  <c r="T249" i="2"/>
  <c r="R249" i="2"/>
  <c r="R238" i="2" s="1"/>
  <c r="P249" i="2"/>
  <c r="BK249" i="2"/>
  <c r="J249" i="2"/>
  <c r="BE249" i="2"/>
  <c r="BI247" i="2"/>
  <c r="BH247" i="2"/>
  <c r="BG247" i="2"/>
  <c r="BF247" i="2"/>
  <c r="T247" i="2"/>
  <c r="T238" i="2" s="1"/>
  <c r="R247" i="2"/>
  <c r="P247" i="2"/>
  <c r="BK247" i="2"/>
  <c r="J247" i="2"/>
  <c r="BE247" i="2"/>
  <c r="BI239" i="2"/>
  <c r="BH239" i="2"/>
  <c r="BG239" i="2"/>
  <c r="BF239" i="2"/>
  <c r="T239" i="2"/>
  <c r="R239" i="2"/>
  <c r="P239" i="2"/>
  <c r="P238" i="2"/>
  <c r="BK239" i="2"/>
  <c r="J239" i="2"/>
  <c r="BE239" i="2"/>
  <c r="BI236" i="2"/>
  <c r="BH236" i="2"/>
  <c r="BG236" i="2"/>
  <c r="BF236" i="2"/>
  <c r="T236" i="2"/>
  <c r="R236" i="2"/>
  <c r="P236" i="2"/>
  <c r="BK236" i="2"/>
  <c r="J236" i="2"/>
  <c r="BE236" i="2" s="1"/>
  <c r="BI232" i="2"/>
  <c r="BH232" i="2"/>
  <c r="BG232" i="2"/>
  <c r="BF232" i="2"/>
  <c r="T232" i="2"/>
  <c r="R232" i="2"/>
  <c r="P232" i="2"/>
  <c r="BK232" i="2"/>
  <c r="J232" i="2"/>
  <c r="BE232" i="2" s="1"/>
  <c r="BI230" i="2"/>
  <c r="BH230" i="2"/>
  <c r="BG230" i="2"/>
  <c r="BF230" i="2"/>
  <c r="T230" i="2"/>
  <c r="R230" i="2"/>
  <c r="P230" i="2"/>
  <c r="BK230" i="2"/>
  <c r="J230" i="2"/>
  <c r="BE230" i="2"/>
  <c r="BI223" i="2"/>
  <c r="BH223" i="2"/>
  <c r="BG223" i="2"/>
  <c r="BF223" i="2"/>
  <c r="T223" i="2"/>
  <c r="R223" i="2"/>
  <c r="P223" i="2"/>
  <c r="BK223" i="2"/>
  <c r="J223" i="2"/>
  <c r="BE223" i="2" s="1"/>
  <c r="BI220" i="2"/>
  <c r="BH220" i="2"/>
  <c r="BG220" i="2"/>
  <c r="BF220" i="2"/>
  <c r="T220" i="2"/>
  <c r="R220" i="2"/>
  <c r="P220" i="2"/>
  <c r="BK220" i="2"/>
  <c r="J220" i="2"/>
  <c r="BE220" i="2"/>
  <c r="BI211" i="2"/>
  <c r="BH211" i="2"/>
  <c r="BG211" i="2"/>
  <c r="BF211" i="2"/>
  <c r="T211" i="2"/>
  <c r="R211" i="2"/>
  <c r="P211" i="2"/>
  <c r="BK211" i="2"/>
  <c r="J211" i="2"/>
  <c r="BE211" i="2" s="1"/>
  <c r="BI208" i="2"/>
  <c r="BH208" i="2"/>
  <c r="BG208" i="2"/>
  <c r="BF208" i="2"/>
  <c r="T208" i="2"/>
  <c r="R208" i="2"/>
  <c r="P208" i="2"/>
  <c r="BK208" i="2"/>
  <c r="J208" i="2"/>
  <c r="BE208" i="2" s="1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T202" i="2"/>
  <c r="R202" i="2"/>
  <c r="P202" i="2"/>
  <c r="BK202" i="2"/>
  <c r="J202" i="2"/>
  <c r="BE202" i="2" s="1"/>
  <c r="BI199" i="2"/>
  <c r="BH199" i="2"/>
  <c r="BG199" i="2"/>
  <c r="BF199" i="2"/>
  <c r="T199" i="2"/>
  <c r="R199" i="2"/>
  <c r="P199" i="2"/>
  <c r="BK199" i="2"/>
  <c r="J199" i="2"/>
  <c r="BE199" i="2" s="1"/>
  <c r="BI195" i="2"/>
  <c r="BH195" i="2"/>
  <c r="BG195" i="2"/>
  <c r="BF195" i="2"/>
  <c r="T195" i="2"/>
  <c r="R195" i="2"/>
  <c r="P195" i="2"/>
  <c r="BK195" i="2"/>
  <c r="J195" i="2"/>
  <c r="BE195" i="2"/>
  <c r="BI189" i="2"/>
  <c r="BH189" i="2"/>
  <c r="BG189" i="2"/>
  <c r="BF189" i="2"/>
  <c r="T189" i="2"/>
  <c r="R189" i="2"/>
  <c r="P189" i="2"/>
  <c r="BK189" i="2"/>
  <c r="J189" i="2"/>
  <c r="BE189" i="2" s="1"/>
  <c r="BI185" i="2"/>
  <c r="BH185" i="2"/>
  <c r="BG185" i="2"/>
  <c r="BF185" i="2"/>
  <c r="T185" i="2"/>
  <c r="R185" i="2"/>
  <c r="P185" i="2"/>
  <c r="BK185" i="2"/>
  <c r="J185" i="2"/>
  <c r="BE185" i="2" s="1"/>
  <c r="BI182" i="2"/>
  <c r="BH182" i="2"/>
  <c r="BG182" i="2"/>
  <c r="BF182" i="2"/>
  <c r="T182" i="2"/>
  <c r="R182" i="2"/>
  <c r="P182" i="2"/>
  <c r="BK182" i="2"/>
  <c r="J182" i="2"/>
  <c r="BE182" i="2" s="1"/>
  <c r="BI179" i="2"/>
  <c r="BH179" i="2"/>
  <c r="BG179" i="2"/>
  <c r="BF179" i="2"/>
  <c r="T179" i="2"/>
  <c r="R179" i="2"/>
  <c r="P179" i="2"/>
  <c r="BK179" i="2"/>
  <c r="J179" i="2"/>
  <c r="BE179" i="2" s="1"/>
  <c r="BI159" i="2"/>
  <c r="BH159" i="2"/>
  <c r="BG159" i="2"/>
  <c r="BF159" i="2"/>
  <c r="T159" i="2"/>
  <c r="R159" i="2"/>
  <c r="P159" i="2"/>
  <c r="BK159" i="2"/>
  <c r="J159" i="2"/>
  <c r="BE159" i="2" s="1"/>
  <c r="BI152" i="2"/>
  <c r="BH152" i="2"/>
  <c r="BG152" i="2"/>
  <c r="BF152" i="2"/>
  <c r="T152" i="2"/>
  <c r="R152" i="2"/>
  <c r="P152" i="2"/>
  <c r="BK152" i="2"/>
  <c r="J152" i="2"/>
  <c r="BE152" i="2" s="1"/>
  <c r="BI147" i="2"/>
  <c r="BH147" i="2"/>
  <c r="BG147" i="2"/>
  <c r="BF147" i="2"/>
  <c r="T147" i="2"/>
  <c r="R147" i="2"/>
  <c r="P147" i="2"/>
  <c r="BK147" i="2"/>
  <c r="J147" i="2"/>
  <c r="BE147" i="2" s="1"/>
  <c r="BI144" i="2"/>
  <c r="BH144" i="2"/>
  <c r="BG144" i="2"/>
  <c r="BF144" i="2"/>
  <c r="T144" i="2"/>
  <c r="R144" i="2"/>
  <c r="P144" i="2"/>
  <c r="BK144" i="2"/>
  <c r="J144" i="2"/>
  <c r="BE144" i="2"/>
  <c r="BI141" i="2"/>
  <c r="BH141" i="2"/>
  <c r="BG141" i="2"/>
  <c r="BF141" i="2"/>
  <c r="T141" i="2"/>
  <c r="R141" i="2"/>
  <c r="P141" i="2"/>
  <c r="BK141" i="2"/>
  <c r="J141" i="2"/>
  <c r="BE141" i="2" s="1"/>
  <c r="BI134" i="2"/>
  <c r="BH134" i="2"/>
  <c r="BG134" i="2"/>
  <c r="BF134" i="2"/>
  <c r="T134" i="2"/>
  <c r="T133" i="2" s="1"/>
  <c r="R134" i="2"/>
  <c r="R133" i="2" s="1"/>
  <c r="P134" i="2"/>
  <c r="P133" i="2" s="1"/>
  <c r="P132" i="2" s="1"/>
  <c r="P131" i="2" s="1"/>
  <c r="AU96" i="1" s="1"/>
  <c r="BK134" i="2"/>
  <c r="J134" i="2"/>
  <c r="BE134" i="2" s="1"/>
  <c r="F125" i="2"/>
  <c r="E123" i="2"/>
  <c r="F91" i="2"/>
  <c r="E89" i="2"/>
  <c r="J26" i="2"/>
  <c r="E26" i="2"/>
  <c r="J128" i="2" s="1"/>
  <c r="J25" i="2"/>
  <c r="J23" i="2"/>
  <c r="E23" i="2"/>
  <c r="J93" i="2" s="1"/>
  <c r="J127" i="2"/>
  <c r="J22" i="2"/>
  <c r="J20" i="2"/>
  <c r="E20" i="2"/>
  <c r="F128" i="2" s="1"/>
  <c r="J19" i="2"/>
  <c r="J17" i="2"/>
  <c r="E17" i="2"/>
  <c r="F127" i="2" s="1"/>
  <c r="J16" i="2"/>
  <c r="J14" i="2"/>
  <c r="J125" i="2" s="1"/>
  <c r="E7" i="2"/>
  <c r="E85" i="2" s="1"/>
  <c r="AS113" i="1"/>
  <c r="AS110" i="1"/>
  <c r="AS107" i="1"/>
  <c r="AS104" i="1"/>
  <c r="AS101" i="1"/>
  <c r="AU98" i="1"/>
  <c r="AS98" i="1"/>
  <c r="AS95" i="1"/>
  <c r="L90" i="1"/>
  <c r="AM90" i="1"/>
  <c r="AM89" i="1"/>
  <c r="L89" i="1"/>
  <c r="AM87" i="1"/>
  <c r="L87" i="1"/>
  <c r="L85" i="1"/>
  <c r="L84" i="1"/>
  <c r="F39" i="15" l="1"/>
  <c r="BD115" i="1" s="1"/>
  <c r="F36" i="15"/>
  <c r="BA115" i="1" s="1"/>
  <c r="P126" i="15"/>
  <c r="F37" i="15"/>
  <c r="BB115" i="1" s="1"/>
  <c r="J36" i="15"/>
  <c r="AW115" i="1" s="1"/>
  <c r="BK324" i="14"/>
  <c r="J324" i="14" s="1"/>
  <c r="J104" i="14" s="1"/>
  <c r="BK253" i="14"/>
  <c r="J253" i="14" s="1"/>
  <c r="J102" i="14" s="1"/>
  <c r="BK217" i="14"/>
  <c r="J217" i="14" s="1"/>
  <c r="J101" i="14" s="1"/>
  <c r="F39" i="14"/>
  <c r="BD114" i="1" s="1"/>
  <c r="BD113" i="1" s="1"/>
  <c r="F37" i="14"/>
  <c r="BB114" i="1" s="1"/>
  <c r="J35" i="14"/>
  <c r="AV114" i="1" s="1"/>
  <c r="BK131" i="14"/>
  <c r="J131" i="14" s="1"/>
  <c r="J100" i="14" s="1"/>
  <c r="F38" i="13"/>
  <c r="BC112" i="1" s="1"/>
  <c r="F39" i="13"/>
  <c r="BD112" i="1" s="1"/>
  <c r="F37" i="13"/>
  <c r="BB112" i="1" s="1"/>
  <c r="R126" i="13"/>
  <c r="R125" i="13" s="1"/>
  <c r="R124" i="13" s="1"/>
  <c r="T126" i="13"/>
  <c r="T125" i="13" s="1"/>
  <c r="T124" i="13" s="1"/>
  <c r="BK669" i="12"/>
  <c r="BK663" i="12"/>
  <c r="J663" i="12" s="1"/>
  <c r="J107" i="12" s="1"/>
  <c r="BK645" i="12"/>
  <c r="J645" i="12" s="1"/>
  <c r="J106" i="12" s="1"/>
  <c r="BK391" i="12"/>
  <c r="J391" i="12" s="1"/>
  <c r="J105" i="12" s="1"/>
  <c r="BK356" i="12"/>
  <c r="J356" i="12" s="1"/>
  <c r="J104" i="12" s="1"/>
  <c r="BK273" i="12"/>
  <c r="J273" i="12" s="1"/>
  <c r="J102" i="12" s="1"/>
  <c r="BK245" i="12"/>
  <c r="J245" i="12" s="1"/>
  <c r="J101" i="12" s="1"/>
  <c r="J36" i="12"/>
  <c r="AW111" i="1" s="1"/>
  <c r="F39" i="12"/>
  <c r="BD111" i="1" s="1"/>
  <c r="BD110" i="1" s="1"/>
  <c r="F36" i="11"/>
  <c r="BA109" i="1" s="1"/>
  <c r="P124" i="11"/>
  <c r="P123" i="11" s="1"/>
  <c r="AU109" i="1" s="1"/>
  <c r="AU107" i="1" s="1"/>
  <c r="T124" i="11"/>
  <c r="T123" i="11" s="1"/>
  <c r="F39" i="11"/>
  <c r="BD109" i="1" s="1"/>
  <c r="J35" i="11"/>
  <c r="AV109" i="1" s="1"/>
  <c r="F35" i="11"/>
  <c r="AZ109" i="1" s="1"/>
  <c r="J36" i="11"/>
  <c r="AW109" i="1" s="1"/>
  <c r="BK125" i="11"/>
  <c r="F38" i="11"/>
  <c r="BC109" i="1" s="1"/>
  <c r="BK229" i="10"/>
  <c r="J229" i="10" s="1"/>
  <c r="J104" i="10" s="1"/>
  <c r="BK204" i="10"/>
  <c r="J204" i="10" s="1"/>
  <c r="J103" i="10" s="1"/>
  <c r="BK180" i="10"/>
  <c r="J180" i="10" s="1"/>
  <c r="J102" i="10" s="1"/>
  <c r="BK168" i="10"/>
  <c r="J168" i="10" s="1"/>
  <c r="J101" i="10" s="1"/>
  <c r="F39" i="10"/>
  <c r="BD108" i="1" s="1"/>
  <c r="F37" i="10"/>
  <c r="BB108" i="1" s="1"/>
  <c r="BB107" i="1" s="1"/>
  <c r="AX107" i="1" s="1"/>
  <c r="F38" i="10"/>
  <c r="BC108" i="1" s="1"/>
  <c r="P124" i="9"/>
  <c r="P123" i="9" s="1"/>
  <c r="AU106" i="1" s="1"/>
  <c r="T124" i="9"/>
  <c r="T123" i="9" s="1"/>
  <c r="R124" i="9"/>
  <c r="R123" i="9" s="1"/>
  <c r="F38" i="9"/>
  <c r="BC106" i="1" s="1"/>
  <c r="F39" i="9"/>
  <c r="BD106" i="1" s="1"/>
  <c r="BK346" i="8"/>
  <c r="BK219" i="8"/>
  <c r="J219" i="8" s="1"/>
  <c r="J101" i="8" s="1"/>
  <c r="F36" i="8"/>
  <c r="BA105" i="1" s="1"/>
  <c r="BK132" i="8"/>
  <c r="F38" i="8"/>
  <c r="BC105" i="1" s="1"/>
  <c r="BK124" i="7"/>
  <c r="F38" i="7"/>
  <c r="BC103" i="1" s="1"/>
  <c r="T125" i="7"/>
  <c r="T124" i="7" s="1"/>
  <c r="T123" i="7" s="1"/>
  <c r="J125" i="7"/>
  <c r="J100" i="7" s="1"/>
  <c r="R125" i="7"/>
  <c r="R124" i="7" s="1"/>
  <c r="R123" i="7" s="1"/>
  <c r="BK461" i="6"/>
  <c r="J461" i="6" s="1"/>
  <c r="J106" i="6" s="1"/>
  <c r="BK446" i="6"/>
  <c r="J446" i="6" s="1"/>
  <c r="J105" i="6" s="1"/>
  <c r="BK296" i="6"/>
  <c r="J296" i="6" s="1"/>
  <c r="J104" i="6" s="1"/>
  <c r="BK234" i="6"/>
  <c r="J234" i="6" s="1"/>
  <c r="J102" i="6" s="1"/>
  <c r="BK207" i="6"/>
  <c r="J207" i="6" s="1"/>
  <c r="J101" i="6" s="1"/>
  <c r="F39" i="6"/>
  <c r="BD102" i="1" s="1"/>
  <c r="BD101" i="1" s="1"/>
  <c r="F37" i="6"/>
  <c r="BB102" i="1" s="1"/>
  <c r="BB101" i="1" s="1"/>
  <c r="AX101" i="1" s="1"/>
  <c r="BK130" i="6"/>
  <c r="J130" i="6" s="1"/>
  <c r="J100" i="6" s="1"/>
  <c r="F36" i="6"/>
  <c r="BA102" i="1" s="1"/>
  <c r="F38" i="6"/>
  <c r="BC102" i="1" s="1"/>
  <c r="F39" i="5"/>
  <c r="BD100" i="1" s="1"/>
  <c r="F37" i="5"/>
  <c r="BB100" i="1" s="1"/>
  <c r="F36" i="5"/>
  <c r="BA100" i="1" s="1"/>
  <c r="J36" i="5"/>
  <c r="AW100" i="1" s="1"/>
  <c r="BK393" i="4"/>
  <c r="J393" i="4" s="1"/>
  <c r="J105" i="4" s="1"/>
  <c r="BK368" i="4"/>
  <c r="J368" i="4" s="1"/>
  <c r="J104" i="4" s="1"/>
  <c r="BK298" i="4"/>
  <c r="J298" i="4" s="1"/>
  <c r="J102" i="4" s="1"/>
  <c r="F39" i="4"/>
  <c r="BD99" i="1" s="1"/>
  <c r="F37" i="4"/>
  <c r="BB99" i="1" s="1"/>
  <c r="F37" i="3"/>
  <c r="BB97" i="1" s="1"/>
  <c r="F39" i="3"/>
  <c r="BD97" i="1" s="1"/>
  <c r="F36" i="3"/>
  <c r="BA97" i="1" s="1"/>
  <c r="BK438" i="2"/>
  <c r="BK437" i="2" s="1"/>
  <c r="J437" i="2" s="1"/>
  <c r="J108" i="2" s="1"/>
  <c r="BK432" i="2"/>
  <c r="J432" i="2" s="1"/>
  <c r="J107" i="2" s="1"/>
  <c r="BK418" i="2"/>
  <c r="J418" i="2" s="1"/>
  <c r="J106" i="2" s="1"/>
  <c r="BK368" i="2"/>
  <c r="J368" i="2" s="1"/>
  <c r="J104" i="2" s="1"/>
  <c r="BK296" i="2"/>
  <c r="J296" i="2" s="1"/>
  <c r="J102" i="2" s="1"/>
  <c r="BK238" i="2"/>
  <c r="J238" i="2" s="1"/>
  <c r="J101" i="2" s="1"/>
  <c r="F39" i="2"/>
  <c r="BD96" i="1" s="1"/>
  <c r="BD95" i="1" s="1"/>
  <c r="F37" i="2"/>
  <c r="BB96" i="1" s="1"/>
  <c r="F38" i="2"/>
  <c r="BC96" i="1" s="1"/>
  <c r="BC95" i="1" s="1"/>
  <c r="AY95" i="1" s="1"/>
  <c r="BK133" i="2"/>
  <c r="F36" i="2"/>
  <c r="BA96" i="1" s="1"/>
  <c r="AS94" i="1"/>
  <c r="F94" i="2"/>
  <c r="J91" i="15"/>
  <c r="J94" i="15"/>
  <c r="J91" i="3"/>
  <c r="F93" i="3"/>
  <c r="F94" i="3"/>
  <c r="F93" i="4"/>
  <c r="E85" i="7"/>
  <c r="F119" i="7"/>
  <c r="F120" i="7"/>
  <c r="J119" i="7"/>
  <c r="J94" i="7"/>
  <c r="J91" i="11"/>
  <c r="F93" i="11"/>
  <c r="J91" i="12"/>
  <c r="F127" i="12"/>
  <c r="F94" i="12"/>
  <c r="J91" i="13"/>
  <c r="F93" i="13"/>
  <c r="J93" i="13"/>
  <c r="J125" i="4"/>
  <c r="F94" i="4"/>
  <c r="F125" i="10"/>
  <c r="F126" i="10"/>
  <c r="E112" i="15"/>
  <c r="J35" i="2"/>
  <c r="AV96" i="1" s="1"/>
  <c r="R132" i="2"/>
  <c r="F35" i="2"/>
  <c r="AZ96" i="1" s="1"/>
  <c r="E119" i="2"/>
  <c r="J36" i="2"/>
  <c r="AW96" i="1" s="1"/>
  <c r="J126" i="3"/>
  <c r="J100" i="3" s="1"/>
  <c r="BK125" i="3"/>
  <c r="P125" i="3"/>
  <c r="P124" i="3" s="1"/>
  <c r="AU97" i="1" s="1"/>
  <c r="AU95" i="1" s="1"/>
  <c r="F35" i="4"/>
  <c r="AZ99" i="1" s="1"/>
  <c r="J36" i="4"/>
  <c r="AW99" i="1" s="1"/>
  <c r="J35" i="7"/>
  <c r="AV103" i="1" s="1"/>
  <c r="F35" i="7"/>
  <c r="AZ103" i="1" s="1"/>
  <c r="J91" i="2"/>
  <c r="T334" i="2"/>
  <c r="T132" i="2" s="1"/>
  <c r="T131" i="2" s="1"/>
  <c r="R438" i="2"/>
  <c r="R437" i="2" s="1"/>
  <c r="BK133" i="4"/>
  <c r="BK240" i="4"/>
  <c r="J240" i="4" s="1"/>
  <c r="J101" i="4" s="1"/>
  <c r="R298" i="4"/>
  <c r="F35" i="5"/>
  <c r="AZ100" i="1" s="1"/>
  <c r="J35" i="5"/>
  <c r="AV100" i="1" s="1"/>
  <c r="J124" i="7"/>
  <c r="J99" i="7" s="1"/>
  <c r="BK123" i="7"/>
  <c r="J123" i="7" s="1"/>
  <c r="F38" i="4"/>
  <c r="BC99" i="1" s="1"/>
  <c r="BC98" i="1" s="1"/>
  <c r="AY98" i="1" s="1"/>
  <c r="F36" i="4"/>
  <c r="BA99" i="1" s="1"/>
  <c r="R133" i="4"/>
  <c r="R132" i="4" s="1"/>
  <c r="R131" i="4" s="1"/>
  <c r="J35" i="6"/>
  <c r="AV102" i="1" s="1"/>
  <c r="F35" i="6"/>
  <c r="AZ102" i="1" s="1"/>
  <c r="J94" i="2"/>
  <c r="R125" i="5"/>
  <c r="R124" i="5" s="1"/>
  <c r="R129" i="6"/>
  <c r="R128" i="6" s="1"/>
  <c r="J132" i="8"/>
  <c r="J100" i="8" s="1"/>
  <c r="J126" i="5"/>
  <c r="J100" i="5" s="1"/>
  <c r="BK125" i="5"/>
  <c r="F93" i="2"/>
  <c r="T132" i="4"/>
  <c r="T131" i="4" s="1"/>
  <c r="T125" i="5"/>
  <c r="T124" i="5" s="1"/>
  <c r="J35" i="3"/>
  <c r="AV97" i="1" s="1"/>
  <c r="AT97" i="1" s="1"/>
  <c r="F35" i="3"/>
  <c r="AZ97" i="1" s="1"/>
  <c r="J35" i="4"/>
  <c r="AV99" i="1" s="1"/>
  <c r="J449" i="4"/>
  <c r="J109" i="4" s="1"/>
  <c r="BK448" i="4"/>
  <c r="J448" i="4" s="1"/>
  <c r="J108" i="4" s="1"/>
  <c r="E85" i="3"/>
  <c r="F94" i="5"/>
  <c r="J93" i="6"/>
  <c r="J36" i="6"/>
  <c r="AW102" i="1" s="1"/>
  <c r="T461" i="6"/>
  <c r="P132" i="8"/>
  <c r="J36" i="8"/>
  <c r="AW105" i="1" s="1"/>
  <c r="F39" i="8"/>
  <c r="BD105" i="1" s="1"/>
  <c r="T259" i="8"/>
  <c r="J125" i="10"/>
  <c r="J93" i="10"/>
  <c r="R133" i="12"/>
  <c r="J126" i="13"/>
  <c r="J100" i="13" s="1"/>
  <c r="BK125" i="13"/>
  <c r="J93" i="3"/>
  <c r="J94" i="4"/>
  <c r="F120" i="11"/>
  <c r="F94" i="11"/>
  <c r="J125" i="11"/>
  <c r="J100" i="11" s="1"/>
  <c r="BK124" i="11"/>
  <c r="T132" i="12"/>
  <c r="T131" i="12" s="1"/>
  <c r="E111" i="9"/>
  <c r="E85" i="9"/>
  <c r="F35" i="9"/>
  <c r="AZ106" i="1" s="1"/>
  <c r="J35" i="9"/>
  <c r="AV106" i="1" s="1"/>
  <c r="AT106" i="1" s="1"/>
  <c r="F35" i="12"/>
  <c r="AZ111" i="1" s="1"/>
  <c r="F37" i="8"/>
  <c r="BB105" i="1" s="1"/>
  <c r="J126" i="10"/>
  <c r="J94" i="10"/>
  <c r="J35" i="10"/>
  <c r="AV108" i="1" s="1"/>
  <c r="J35" i="12"/>
  <c r="AV111" i="1" s="1"/>
  <c r="J117" i="7"/>
  <c r="J91" i="7"/>
  <c r="P124" i="7"/>
  <c r="P123" i="7" s="1"/>
  <c r="AU103" i="1" s="1"/>
  <c r="J36" i="7"/>
  <c r="AW103" i="1" s="1"/>
  <c r="F36" i="7"/>
  <c r="BA103" i="1" s="1"/>
  <c r="BK259" i="8"/>
  <c r="J259" i="8" s="1"/>
  <c r="J103" i="8" s="1"/>
  <c r="BK435" i="10"/>
  <c r="J435" i="10" s="1"/>
  <c r="J106" i="10" s="1"/>
  <c r="J128" i="12"/>
  <c r="J94" i="12"/>
  <c r="J93" i="5"/>
  <c r="J94" i="6"/>
  <c r="E118" i="8"/>
  <c r="E85" i="8"/>
  <c r="T132" i="8"/>
  <c r="P219" i="8"/>
  <c r="BK124" i="9"/>
  <c r="F37" i="9"/>
  <c r="BB106" i="1" s="1"/>
  <c r="T131" i="10"/>
  <c r="F36" i="10"/>
  <c r="BA108" i="1" s="1"/>
  <c r="BA107" i="1" s="1"/>
  <c r="AW107" i="1" s="1"/>
  <c r="J36" i="10"/>
  <c r="AW108" i="1" s="1"/>
  <c r="BK668" i="12"/>
  <c r="J668" i="12" s="1"/>
  <c r="J108" i="12" s="1"/>
  <c r="J669" i="12"/>
  <c r="J109" i="12" s="1"/>
  <c r="T446" i="6"/>
  <c r="T129" i="6" s="1"/>
  <c r="T128" i="6" s="1"/>
  <c r="P461" i="6"/>
  <c r="P129" i="6" s="1"/>
  <c r="P128" i="6" s="1"/>
  <c r="AU102" i="1" s="1"/>
  <c r="AU101" i="1" s="1"/>
  <c r="J91" i="8"/>
  <c r="R219" i="8"/>
  <c r="R131" i="8" s="1"/>
  <c r="R130" i="8" s="1"/>
  <c r="BK287" i="8"/>
  <c r="J287" i="8" s="1"/>
  <c r="J104" i="8" s="1"/>
  <c r="P330" i="8"/>
  <c r="BK248" i="10"/>
  <c r="J248" i="10" s="1"/>
  <c r="J105" i="10" s="1"/>
  <c r="J35" i="8"/>
  <c r="AV105" i="1" s="1"/>
  <c r="F35" i="8"/>
  <c r="AZ105" i="1" s="1"/>
  <c r="T219" i="8"/>
  <c r="P287" i="8"/>
  <c r="J131" i="10"/>
  <c r="J100" i="10" s="1"/>
  <c r="F37" i="12"/>
  <c r="BB111" i="1" s="1"/>
  <c r="F38" i="12"/>
  <c r="BC111" i="1" s="1"/>
  <c r="BC110" i="1" s="1"/>
  <c r="AY110" i="1" s="1"/>
  <c r="J35" i="13"/>
  <c r="AV112" i="1" s="1"/>
  <c r="AT112" i="1" s="1"/>
  <c r="F35" i="13"/>
  <c r="AZ112" i="1" s="1"/>
  <c r="R180" i="10"/>
  <c r="R130" i="10" s="1"/>
  <c r="R129" i="10" s="1"/>
  <c r="T229" i="10"/>
  <c r="R248" i="10"/>
  <c r="F38" i="14"/>
  <c r="BC114" i="1" s="1"/>
  <c r="BC113" i="1" s="1"/>
  <c r="AY113" i="1" s="1"/>
  <c r="J36" i="14"/>
  <c r="AW114" i="1" s="1"/>
  <c r="F36" i="14"/>
  <c r="BA114" i="1" s="1"/>
  <c r="R131" i="14"/>
  <c r="R130" i="14" s="1"/>
  <c r="R129" i="14" s="1"/>
  <c r="F35" i="10"/>
  <c r="AZ108" i="1" s="1"/>
  <c r="F35" i="14"/>
  <c r="AZ114" i="1" s="1"/>
  <c r="F36" i="9"/>
  <c r="BA106" i="1" s="1"/>
  <c r="F36" i="12"/>
  <c r="BA111" i="1" s="1"/>
  <c r="BA110" i="1" s="1"/>
  <c r="AW110" i="1" s="1"/>
  <c r="BK301" i="12"/>
  <c r="J301" i="12" s="1"/>
  <c r="J103" i="12" s="1"/>
  <c r="R391" i="12"/>
  <c r="BK359" i="14"/>
  <c r="J359" i="14" s="1"/>
  <c r="J105" i="14" s="1"/>
  <c r="R204" i="10"/>
  <c r="P391" i="12"/>
  <c r="R125" i="15"/>
  <c r="R124" i="15" s="1"/>
  <c r="J119" i="11"/>
  <c r="J93" i="11"/>
  <c r="E85" i="12"/>
  <c r="J93" i="12"/>
  <c r="BK133" i="12"/>
  <c r="T645" i="12"/>
  <c r="P273" i="12"/>
  <c r="P132" i="12" s="1"/>
  <c r="P131" i="12" s="1"/>
  <c r="AU111" i="1" s="1"/>
  <c r="AU110" i="1" s="1"/>
  <c r="R645" i="12"/>
  <c r="J121" i="13"/>
  <c r="R359" i="14"/>
  <c r="J35" i="15"/>
  <c r="AV115" i="1" s="1"/>
  <c r="F35" i="15"/>
  <c r="AZ115" i="1" s="1"/>
  <c r="T217" i="14"/>
  <c r="T130" i="14" s="1"/>
  <c r="T129" i="14" s="1"/>
  <c r="BK296" i="14"/>
  <c r="J296" i="14" s="1"/>
  <c r="J103" i="14" s="1"/>
  <c r="BK586" i="14"/>
  <c r="J586" i="14" s="1"/>
  <c r="J106" i="14" s="1"/>
  <c r="BK125" i="15"/>
  <c r="E85" i="11"/>
  <c r="F94" i="13"/>
  <c r="J93" i="14"/>
  <c r="T359" i="14"/>
  <c r="F94" i="15"/>
  <c r="F121" i="15"/>
  <c r="P125" i="15"/>
  <c r="P124" i="15" s="1"/>
  <c r="AU115" i="1" s="1"/>
  <c r="AU113" i="1" s="1"/>
  <c r="F93" i="15"/>
  <c r="J93" i="15"/>
  <c r="BA113" i="1" l="1"/>
  <c r="AW113" i="1" s="1"/>
  <c r="AT115" i="1"/>
  <c r="BB113" i="1"/>
  <c r="AX113" i="1" s="1"/>
  <c r="AT114" i="1"/>
  <c r="BB110" i="1"/>
  <c r="AX110" i="1" s="1"/>
  <c r="AT111" i="1"/>
  <c r="AT109" i="1"/>
  <c r="BD107" i="1"/>
  <c r="AZ107" i="1"/>
  <c r="AV107" i="1" s="1"/>
  <c r="AT107" i="1" s="1"/>
  <c r="BC107" i="1"/>
  <c r="AY107" i="1" s="1"/>
  <c r="BK130" i="10"/>
  <c r="BK129" i="10" s="1"/>
  <c r="J129" i="10" s="1"/>
  <c r="BD104" i="1"/>
  <c r="BD94" i="1" s="1"/>
  <c r="W33" i="1" s="1"/>
  <c r="BC104" i="1"/>
  <c r="AY104" i="1" s="1"/>
  <c r="BB104" i="1"/>
  <c r="AX104" i="1" s="1"/>
  <c r="AZ104" i="1"/>
  <c r="AV104" i="1" s="1"/>
  <c r="J346" i="8"/>
  <c r="J108" i="8" s="1"/>
  <c r="BK345" i="8"/>
  <c r="J345" i="8" s="1"/>
  <c r="J107" i="8" s="1"/>
  <c r="BA104" i="1"/>
  <c r="AW104" i="1" s="1"/>
  <c r="BC101" i="1"/>
  <c r="AY101" i="1" s="1"/>
  <c r="BA101" i="1"/>
  <c r="AW101" i="1" s="1"/>
  <c r="BK129" i="6"/>
  <c r="J129" i="6" s="1"/>
  <c r="J99" i="6" s="1"/>
  <c r="BD98" i="1"/>
  <c r="BB98" i="1"/>
  <c r="AX98" i="1" s="1"/>
  <c r="BA98" i="1"/>
  <c r="AW98" i="1" s="1"/>
  <c r="AT100" i="1"/>
  <c r="AT99" i="1"/>
  <c r="BB95" i="1"/>
  <c r="AX95" i="1" s="1"/>
  <c r="BA95" i="1"/>
  <c r="AW95" i="1" s="1"/>
  <c r="J438" i="2"/>
  <c r="J109" i="2" s="1"/>
  <c r="BK132" i="2"/>
  <c r="J132" i="2" s="1"/>
  <c r="J99" i="2" s="1"/>
  <c r="J133" i="2"/>
  <c r="J100" i="2" s="1"/>
  <c r="AT105" i="1"/>
  <c r="AZ113" i="1"/>
  <c r="AV113" i="1" s="1"/>
  <c r="AT113" i="1" s="1"/>
  <c r="J125" i="13"/>
  <c r="J99" i="13" s="1"/>
  <c r="BK124" i="13"/>
  <c r="J124" i="13" s="1"/>
  <c r="P131" i="8"/>
  <c r="P130" i="8" s="1"/>
  <c r="AU105" i="1" s="1"/>
  <c r="AU104" i="1" s="1"/>
  <c r="AU94" i="1" s="1"/>
  <c r="BK124" i="5"/>
  <c r="J124" i="5" s="1"/>
  <c r="J125" i="5"/>
  <c r="J99" i="5" s="1"/>
  <c r="AT102" i="1"/>
  <c r="BK123" i="11"/>
  <c r="J123" i="11" s="1"/>
  <c r="J124" i="11"/>
  <c r="J99" i="11" s="1"/>
  <c r="R132" i="12"/>
  <c r="R131" i="12" s="1"/>
  <c r="AT103" i="1"/>
  <c r="AZ95" i="1"/>
  <c r="R131" i="2"/>
  <c r="J133" i="12"/>
  <c r="J100" i="12" s="1"/>
  <c r="BK132" i="12"/>
  <c r="T130" i="10"/>
  <c r="T129" i="10" s="1"/>
  <c r="AZ110" i="1"/>
  <c r="AV110" i="1" s="1"/>
  <c r="AT110" i="1" s="1"/>
  <c r="BK131" i="8"/>
  <c r="BK130" i="14"/>
  <c r="AZ98" i="1"/>
  <c r="AV98" i="1" s="1"/>
  <c r="J124" i="9"/>
  <c r="J99" i="9" s="1"/>
  <c r="BK123" i="9"/>
  <c r="J123" i="9" s="1"/>
  <c r="J98" i="7"/>
  <c r="J32" i="7"/>
  <c r="J133" i="4"/>
  <c r="J100" i="4" s="1"/>
  <c r="BK132" i="4"/>
  <c r="J125" i="3"/>
  <c r="J99" i="3" s="1"/>
  <c r="BK124" i="3"/>
  <c r="J124" i="3" s="1"/>
  <c r="AT96" i="1"/>
  <c r="J125" i="15"/>
  <c r="J99" i="15" s="1"/>
  <c r="BK124" i="15"/>
  <c r="J124" i="15" s="1"/>
  <c r="T131" i="8"/>
  <c r="T130" i="8" s="1"/>
  <c r="AT108" i="1"/>
  <c r="AZ101" i="1"/>
  <c r="AV101" i="1" s="1"/>
  <c r="J130" i="10" l="1"/>
  <c r="J99" i="10" s="1"/>
  <c r="AT104" i="1"/>
  <c r="BC94" i="1"/>
  <c r="AY94" i="1" s="1"/>
  <c r="BK128" i="6"/>
  <c r="J128" i="6" s="1"/>
  <c r="J32" i="6" s="1"/>
  <c r="AT101" i="1"/>
  <c r="AT98" i="1"/>
  <c r="BB94" i="1"/>
  <c r="AX94" i="1" s="1"/>
  <c r="BA94" i="1"/>
  <c r="AW94" i="1" s="1"/>
  <c r="AK30" i="1" s="1"/>
  <c r="BK131" i="2"/>
  <c r="J131" i="2" s="1"/>
  <c r="J32" i="2" s="1"/>
  <c r="AZ94" i="1"/>
  <c r="J98" i="15"/>
  <c r="J32" i="15"/>
  <c r="J98" i="3"/>
  <c r="J32" i="3"/>
  <c r="AV95" i="1"/>
  <c r="AT95" i="1" s="1"/>
  <c r="J98" i="10"/>
  <c r="J32" i="10"/>
  <c r="AG103" i="1"/>
  <c r="AN103" i="1" s="1"/>
  <c r="J41" i="7"/>
  <c r="J131" i="8"/>
  <c r="J99" i="8" s="1"/>
  <c r="BK130" i="8"/>
  <c r="J130" i="8" s="1"/>
  <c r="J98" i="9"/>
  <c r="J32" i="9"/>
  <c r="BK129" i="14"/>
  <c r="J129" i="14" s="1"/>
  <c r="J130" i="14"/>
  <c r="J99" i="14" s="1"/>
  <c r="J98" i="5"/>
  <c r="J32" i="5"/>
  <c r="BK131" i="4"/>
  <c r="J131" i="4" s="1"/>
  <c r="J132" i="4"/>
  <c r="J99" i="4" s="1"/>
  <c r="J132" i="12"/>
  <c r="J99" i="12" s="1"/>
  <c r="BK131" i="12"/>
  <c r="J131" i="12" s="1"/>
  <c r="J98" i="11"/>
  <c r="J32" i="11"/>
  <c r="J98" i="13"/>
  <c r="J32" i="13"/>
  <c r="J98" i="6" l="1"/>
  <c r="W31" i="1"/>
  <c r="W30" i="1"/>
  <c r="J98" i="2"/>
  <c r="W32" i="1"/>
  <c r="J41" i="11"/>
  <c r="AG109" i="1"/>
  <c r="AN109" i="1" s="1"/>
  <c r="J41" i="5"/>
  <c r="AG100" i="1"/>
  <c r="AN100" i="1" s="1"/>
  <c r="AG108" i="1"/>
  <c r="J41" i="10"/>
  <c r="J98" i="14"/>
  <c r="J32" i="14"/>
  <c r="AV94" i="1"/>
  <c r="AK29" i="1" s="1"/>
  <c r="J32" i="8"/>
  <c r="J98" i="8"/>
  <c r="J41" i="13"/>
  <c r="AG112" i="1"/>
  <c r="AN112" i="1" s="1"/>
  <c r="J41" i="9"/>
  <c r="AG106" i="1"/>
  <c r="AN106" i="1" s="1"/>
  <c r="J41" i="15"/>
  <c r="AG115" i="1"/>
  <c r="AN115" i="1" s="1"/>
  <c r="AG96" i="1"/>
  <c r="J41" i="2"/>
  <c r="AG102" i="1"/>
  <c r="J41" i="6"/>
  <c r="J41" i="3"/>
  <c r="AG97" i="1"/>
  <c r="AN97" i="1" s="1"/>
  <c r="J98" i="12"/>
  <c r="J32" i="12"/>
  <c r="J98" i="4"/>
  <c r="J32" i="4"/>
  <c r="AG107" i="1" l="1"/>
  <c r="AN107" i="1" s="1"/>
  <c r="AN108" i="1"/>
  <c r="J41" i="8"/>
  <c r="AG105" i="1"/>
  <c r="J41" i="14"/>
  <c r="AG114" i="1"/>
  <c r="AT94" i="1"/>
  <c r="AN102" i="1"/>
  <c r="AG101" i="1"/>
  <c r="AN101" i="1" s="1"/>
  <c r="AN96" i="1"/>
  <c r="AG95" i="1"/>
  <c r="J41" i="4"/>
  <c r="AG99" i="1"/>
  <c r="AG111" i="1"/>
  <c r="J41" i="12"/>
  <c r="AN111" i="1" l="1"/>
  <c r="AG110" i="1"/>
  <c r="AN110" i="1" s="1"/>
  <c r="AG113" i="1"/>
  <c r="AN113" i="1" s="1"/>
  <c r="AN114" i="1"/>
  <c r="AG98" i="1"/>
  <c r="AN98" i="1" s="1"/>
  <c r="AN99" i="1"/>
  <c r="AG104" i="1"/>
  <c r="AN104" i="1" s="1"/>
  <c r="AN105" i="1"/>
  <c r="AN95" i="1"/>
  <c r="AG94" i="1" l="1"/>
  <c r="AK26" i="1" s="1"/>
  <c r="AK35" i="1" s="1"/>
  <c r="W29" i="1" l="1"/>
  <c r="AN94" i="1"/>
</calcChain>
</file>

<file path=xl/sharedStrings.xml><?xml version="1.0" encoding="utf-8"?>
<sst xmlns="http://schemas.openxmlformats.org/spreadsheetml/2006/main" count="26865" uniqueCount="1760">
  <si>
    <t>Export Komplet</t>
  </si>
  <si>
    <t/>
  </si>
  <si>
    <t>2.0</t>
  </si>
  <si>
    <t>False</t>
  </si>
  <si>
    <t>{f7c880c9-5136-4085-9fa3-e27a08de03e1}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</si>
  <si>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</si>
  <si>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</si>
  <si>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</si>
  <si>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</si>
  <si>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</si>
  <si>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</si>
  <si>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</si>
  <si>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</si>
  <si>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001</t>
  </si>
  <si>
    <t>Stavba:</t>
  </si>
  <si>
    <t>Blatno u Jesenice - Kaštice</t>
  </si>
  <si>
    <t>0,1</t>
  </si>
  <si>
    <t>KSO:</t>
  </si>
  <si>
    <t>CC-CZ:</t>
  </si>
  <si>
    <t>1</t>
  </si>
  <si>
    <t>Místo:</t>
  </si>
  <si>
    <t xml:space="preserve"> </t>
  </si>
  <si>
    <t>Datum:</t>
  </si>
  <si>
    <t>20. 9. 2019</t>
  </si>
  <si>
    <t>10</t>
  </si>
  <si>
    <t>100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</si>
  <si>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</si>
  <si>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</si>
  <si>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</si>
  <si>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</si>
  <si>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</si>
  <si>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</si>
  <si>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</si>
  <si>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</si>
  <si>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</si>
  <si>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</si>
  <si>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</si>
  <si>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</si>
  <si>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</si>
  <si>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</si>
  <si>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</si>
  <si>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</si>
  <si>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</si>
  <si>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</si>
  <si>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</si>
  <si>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</si>
  <si>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</si>
  <si>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</si>
  <si>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</si>
  <si>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</si>
  <si>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</si>
  <si>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</si>
  <si>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</si>
  <si>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</si>
  <si>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</si>
  <si>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</si>
  <si>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</si>
  <si>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</si>
  <si>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</si>
  <si>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</si>
  <si>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</si>
  <si>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</si>
  <si>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</si>
  <si>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</si>
  <si>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</si>
  <si>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</si>
  <si>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</si>
  <si>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</si>
  <si>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</si>
  <si>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</si>
  <si>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</si>
  <si>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</si>
  <si>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</si>
  <si>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</si>
  <si>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</si>
  <si>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</si>
  <si>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</si>
  <si>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</si>
  <si>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05-21-05 Železniční propustek v km 169,783</t>
  </si>
  <si>
    <t>STA</t>
  </si>
  <si>
    <t>{03320f9d-4d23-4708-b485-ae936eb875d0}</t>
  </si>
  <si>
    <t>2</t>
  </si>
  <si>
    <t>/</t>
  </si>
  <si>
    <t>propustek v km 169,783</t>
  </si>
  <si>
    <t>Soupis</t>
  </si>
  <si>
    <t>{32edb1da-b3be-40e2-b591-a728045afe6b}</t>
  </si>
  <si>
    <t>VRN</t>
  </si>
  <si>
    <t>{810b719a-1431-4a06-9ad2-fb8eeff217bf}</t>
  </si>
  <si>
    <t>002</t>
  </si>
  <si>
    <t>SO 05-21-06 Železniční propustek v km 169,905</t>
  </si>
  <si>
    <t>{f51a140a-be91-4283-a907-83e280ac482f}</t>
  </si>
  <si>
    <t>propustek v km 169,905</t>
  </si>
  <si>
    <t>{4cd3c796-695e-48ab-9012-db291ba52d27}</t>
  </si>
  <si>
    <t>{5e0e7de0-1848-4175-907c-d6d50e37e185}</t>
  </si>
  <si>
    <t>003</t>
  </si>
  <si>
    <t>SO 05-21-07 Železniční propustek v km 170,785</t>
  </si>
  <si>
    <t>{de92f05b-8579-452d-8c9f-74cd27eefb18}</t>
  </si>
  <si>
    <t>propustek km 170,785</t>
  </si>
  <si>
    <t>{80589e3c-4348-48b5-8495-81b4ae648b4a}</t>
  </si>
  <si>
    <t>{a50a9928-bcae-49f6-abf2-436129563fd1}</t>
  </si>
  <si>
    <t>004</t>
  </si>
  <si>
    <t>SO 05-21-08 Železniční propustek v km 171,326</t>
  </si>
  <si>
    <t>{f388c982-8f15-4c86-a0be-c4605f5fbb7c}</t>
  </si>
  <si>
    <t xml:space="preserve">km 171,326 - propustek </t>
  </si>
  <si>
    <t>{b8c640fc-5d84-483a-8a98-c55cd6f876d1}</t>
  </si>
  <si>
    <t>{40f3b1b2-a433-4146-a3e4-66c4a33a90c0}</t>
  </si>
  <si>
    <t>005</t>
  </si>
  <si>
    <t>SO 05-21-09 Železniční propustek v km 171,966</t>
  </si>
  <si>
    <t>{7d67a509-ed86-4e05-abcf-01a0f218e273}</t>
  </si>
  <si>
    <t>propustek km 171,966</t>
  </si>
  <si>
    <t>{6cb10fcd-6ef2-488b-b250-5d678e6feb51}</t>
  </si>
  <si>
    <t>{b19982cb-cebe-48f3-9de1-67b2fb53065d}</t>
  </si>
  <si>
    <t>006</t>
  </si>
  <si>
    <t>SO 05-20-04 Železniční most v km 172,016</t>
  </si>
  <si>
    <t>{fea506a4-e0f0-4544-9a34-371fe6d09028}</t>
  </si>
  <si>
    <t>most km 172,016</t>
  </si>
  <si>
    <t>{7094e787-e63d-444a-b12b-af27eb532399}</t>
  </si>
  <si>
    <t>{59572363-084f-4acf-804d-f993e4e189e8}</t>
  </si>
  <si>
    <t>007</t>
  </si>
  <si>
    <t>SO 05-20-05 Železniční most v km 172,055</t>
  </si>
  <si>
    <t>{6fe60167-5c7c-438c-a514-74be155d0dcb}</t>
  </si>
  <si>
    <t>most  km 172,055</t>
  </si>
  <si>
    <t>{f64e4e3c-cbeb-4c53-99b6-1344651e9a4c}</t>
  </si>
  <si>
    <t>{3c265ccf-c2e2-421b-8660-ff7b2784a79b}</t>
  </si>
  <si>
    <t>KRYCÍ LIST SOUPISU PRACÍ</t>
  </si>
  <si>
    <t>Objekt:</t>
  </si>
  <si>
    <t>001 - SO 05-21-05 Železniční propustek v km 169,783</t>
  </si>
  <si>
    <t>Soupis:</t>
  </si>
  <si>
    <t>001 - propustek v km 169,783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</si>
  <si>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</si>
  <si>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</si>
  <si>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</si>
  <si>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</si>
  <si>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</si>
  <si>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</si>
  <si>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</si>
  <si>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</si>
  <si>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</si>
  <si>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</si>
  <si>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</si>
  <si>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</si>
  <si>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</si>
  <si>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</si>
  <si>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</si>
  <si>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</si>
  <si>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</si>
  <si>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</si>
  <si>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</si>
  <si>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</si>
  <si>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</si>
  <si>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</si>
  <si>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</si>
  <si>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</si>
  <si>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</si>
  <si>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</si>
  <si>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</si>
  <si>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</si>
  <si>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</si>
  <si>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</si>
  <si>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</si>
  <si>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</si>
  <si>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</si>
  <si>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</si>
  <si>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</si>
  <si>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</si>
  <si>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</si>
  <si>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2019 02</t>
  </si>
  <si>
    <t>4</t>
  </si>
  <si>
    <t>1499817150</t>
  </si>
  <si>
    <t>PP</t>
  </si>
  <si>
    <t>Odstranění křovin a stromů s odstraněním kořenů  průměru kmene do 100 mm do sklonu terénu 1 : 5, při celkové ploše do 1 000 m2</t>
  </si>
  <si>
    <t>VV</t>
  </si>
  <si>
    <t xml:space="preserve">Vtok </t>
  </si>
  <si>
    <t>10*5,8</t>
  </si>
  <si>
    <t xml:space="preserve">výtok </t>
  </si>
  <si>
    <t>11*5,5</t>
  </si>
  <si>
    <t>Součet</t>
  </si>
  <si>
    <t>111251111</t>
  </si>
  <si>
    <t>Drcení ořezaných větví D do 100 mm s odvozem do 20 km</t>
  </si>
  <si>
    <t>m3</t>
  </si>
  <si>
    <t>360228463</t>
  </si>
  <si>
    <t>Drcení ořezaných větví strojně - (štěpkování) s naložením na dopravní prostředek a odvozem drtě do 20 km a se složením o průměru větví do 100 mm</t>
  </si>
  <si>
    <t>118,500*0,02</t>
  </si>
  <si>
    <t>3</t>
  </si>
  <si>
    <t>115001103</t>
  </si>
  <si>
    <t>Převedení vody potrubím DN do 250</t>
  </si>
  <si>
    <t>m</t>
  </si>
  <si>
    <t>-1201793851</t>
  </si>
  <si>
    <t>Převedení vody potrubím průměru DN přes 150 do 250</t>
  </si>
  <si>
    <t>10,8</t>
  </si>
  <si>
    <t>119001421</t>
  </si>
  <si>
    <t>Dočasné zajištění kabelů a kabelových tratí ze 3 volně ložených kabelů</t>
  </si>
  <si>
    <t>1843486321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</si>
  <si>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</si>
  <si>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SSZT SŽDC po pravé straně trati</t>
  </si>
  <si>
    <t>2,0</t>
  </si>
  <si>
    <t>5</t>
  </si>
  <si>
    <t>121101101</t>
  </si>
  <si>
    <t>Sejmutí ornice s přemístěním na vzdálenost do 50 m</t>
  </si>
  <si>
    <t>1991347937</t>
  </si>
  <si>
    <t>Sejmutí ornice nebo lesní půdy  s vodorovným přemístěním na hromady v místě upotřebení nebo na dočasné či trvalé skládky se složením, na vzdálenost do 50 m</t>
  </si>
  <si>
    <t xml:space="preserve">na výtoku </t>
  </si>
  <si>
    <t>7*1,15*0,15</t>
  </si>
  <si>
    <t xml:space="preserve">na vtoku </t>
  </si>
  <si>
    <t>5*9*0,15</t>
  </si>
  <si>
    <t>6</t>
  </si>
  <si>
    <t>122202501</t>
  </si>
  <si>
    <t>Odkopávky a prokopávky nezapažené pro spodní stavbu železnic do 100 m3 v hornině tř. 3</t>
  </si>
  <si>
    <t>1599378316</t>
  </si>
  <si>
    <t>Odkopávky a prokopávky nezapažené pro spodní stavbu železnic strojně s přemístěním výkopku v příčných profilech do 15 m nebo s naložením na dopravní prostředek v hornině tř. 3 do 100 m3</t>
  </si>
  <si>
    <t>7*1,15*0,35</t>
  </si>
  <si>
    <t>5,0*1,975</t>
  </si>
  <si>
    <t xml:space="preserve">pro čelo a dlažbu na vtoku </t>
  </si>
  <si>
    <t>6,7*9</t>
  </si>
  <si>
    <t xml:space="preserve">pro troubu </t>
  </si>
  <si>
    <t>4,2*6,9</t>
  </si>
  <si>
    <t>Mezisoučet</t>
  </si>
  <si>
    <t xml:space="preserve">základ pod litinovou trouvou </t>
  </si>
  <si>
    <t>2,78*5,140*-1</t>
  </si>
  <si>
    <t xml:space="preserve">jímka </t>
  </si>
  <si>
    <t>0,46*1,9*-1</t>
  </si>
  <si>
    <t xml:space="preserve">čela </t>
  </si>
  <si>
    <t>0,845*0,6*1,9*-1</t>
  </si>
  <si>
    <t>0,730*0,6*1,9*-1</t>
  </si>
  <si>
    <t>(PI*0,15*0,15*5,140)*-1</t>
  </si>
  <si>
    <t>7</t>
  </si>
  <si>
    <t>122202508</t>
  </si>
  <si>
    <t>Příplatek k odkopávkám pro spodní stavbu železnic v hornině tř. 3 za ztížení při rekonstrukci</t>
  </si>
  <si>
    <t>1266715546</t>
  </si>
  <si>
    <t>Odkopávky a prokopávky nezapažené pro spodní stavbu železnic strojně s přemístěním výkopku v příčných profilech do 15 m nebo s naložením na dopravní prostředek v hornině tř. 3 Příplatek k cenám za ztížení při rekonstrukcích</t>
  </si>
  <si>
    <t>84,652</t>
  </si>
  <si>
    <t>8</t>
  </si>
  <si>
    <t>122202509</t>
  </si>
  <si>
    <t>Příplatek k odkopávkám pro spodní stavbu železnic v hornině tř. 3 za lepivost</t>
  </si>
  <si>
    <t>-264968490</t>
  </si>
  <si>
    <t>Odkopávky a prokopávky nezapažené pro spodní stavbu železnic strojně s přemístěním výkopku v příčných profilech do 15 m nebo s naložením na dopravní prostředek v hornině tř. 3 Příplatek k cenám za lepivost horniny tř. 3</t>
  </si>
  <si>
    <t>84,652/2</t>
  </si>
  <si>
    <t>9</t>
  </si>
  <si>
    <t>162201102</t>
  </si>
  <si>
    <t>Vodorovné přemístění do 50 m výkopku/sypaniny z horniny tř. 1 až 4</t>
  </si>
  <si>
    <t>-199721409</t>
  </si>
  <si>
    <t>Vodorovné přemístění výkopku nebo sypaniny po suchu  na obvyklém dopravním prostředku, bez naložení výkopku, avšak se složením bez rozhrnutí z horniny tř. 1 až 4 na vzdálenost přes 20 do 50 m</t>
  </si>
  <si>
    <t>7,958</t>
  </si>
  <si>
    <t>162432511</t>
  </si>
  <si>
    <t>Vodorovné přemístění výkopku do 2000 m pracovním vlakem</t>
  </si>
  <si>
    <t>t</t>
  </si>
  <si>
    <t>-771422870</t>
  </si>
  <si>
    <t>Vodorovné přemístění výkopku pracovním vlakem  bez naložení výkopku, avšak s jeho vyložením, pro jakoukoliv třídu horniny, na vzdálenost do 2 000 m</t>
  </si>
  <si>
    <t>P</t>
  </si>
  <si>
    <t>Poznámka k položce:_x000D_
na nejbližší přejezd</t>
  </si>
  <si>
    <t>169,304</t>
  </si>
  <si>
    <t>38,217</t>
  </si>
  <si>
    <t>11</t>
  </si>
  <si>
    <t>162701105</t>
  </si>
  <si>
    <t>Vodorovné přemístění do 10000 m výkopku/sypaniny z horniny tř. 1 až 4</t>
  </si>
  <si>
    <t>-1106941545</t>
  </si>
  <si>
    <t>Vodorovné přemístění výkopku nebo sypaniny po suchu  na obvyklém dopravním prostředku, bez naložení výkopku, avšak se složením bez rozhrnutí z horniny tř. 1 až 4 na vzdálenost přes 9 000 do 10 000 m</t>
  </si>
  <si>
    <t>12</t>
  </si>
  <si>
    <t>162701109</t>
  </si>
  <si>
    <t>Příplatek k vodorovnému přemístění výkopku/sypaniny z horniny tř. 1 až 4 ZKD 1000 m přes 10000 m</t>
  </si>
  <si>
    <t>569187852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</si>
  <si>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</si>
  <si>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84,652*13</t>
  </si>
  <si>
    <t>13</t>
  </si>
  <si>
    <t>167101101</t>
  </si>
  <si>
    <t>Nakládání výkopku z hornin tř. 1 až 4 do 100 m3</t>
  </si>
  <si>
    <t>-1550600419</t>
  </si>
  <si>
    <t>Nakládání, skládání a překládání neulehlého výkopku nebo sypaniny  nakládání, množství do 100 m3, z hornin tř. 1 až 4</t>
  </si>
  <si>
    <t>14</t>
  </si>
  <si>
    <t>171103101</t>
  </si>
  <si>
    <t>Zemní hrázky melioračních kanálů z horniny tř. 1 až 4</t>
  </si>
  <si>
    <t>784409031</t>
  </si>
  <si>
    <t>Zemní hrázky přívodních a odpadních melioračních kanálů  zhutňované po vrstvách tloušťky 200 mm, s přemístěním sypaniny do 20 m nebo s jejím přehozením do 3 m z hornin tř. 1 až 4</t>
  </si>
  <si>
    <t>0,8</t>
  </si>
  <si>
    <t>171201211</t>
  </si>
  <si>
    <t>Poplatek za uložení stavebního odpadu - zeminy a kameniva na skládce</t>
  </si>
  <si>
    <t>2074106128</t>
  </si>
  <si>
    <t>Poplatek za uložení stavebního odpadu na skládce (skládkovné) zeminy a kameniva zatříděného do Katalogu odpadů pod kódem 170 504</t>
  </si>
  <si>
    <t>84,652*2</t>
  </si>
  <si>
    <t>16</t>
  </si>
  <si>
    <t>174111311</t>
  </si>
  <si>
    <t>Zásyp sypaninou se zhutněním přes 3 m3 pro spodní stavbu železnic</t>
  </si>
  <si>
    <t>550982118</t>
  </si>
  <si>
    <t>Zásyp sypaninou pro spodní stavbu železnic objemu přes 3 m3 se zhutněním</t>
  </si>
  <si>
    <t xml:space="preserve">pod dlažbu na vtoku </t>
  </si>
  <si>
    <t>3*7</t>
  </si>
  <si>
    <t xml:space="preserve">trouba </t>
  </si>
  <si>
    <t>2,65*7</t>
  </si>
  <si>
    <t xml:space="preserve">práh </t>
  </si>
  <si>
    <t>0,37*1,4</t>
  </si>
  <si>
    <t>17</t>
  </si>
  <si>
    <t>M</t>
  </si>
  <si>
    <t>58344171</t>
  </si>
  <si>
    <t>štěrkodrť frakce 0/32</t>
  </si>
  <si>
    <t>1196512855</t>
  </si>
  <si>
    <t>40,068*1,6</t>
  </si>
  <si>
    <t>18</t>
  </si>
  <si>
    <t>181202305</t>
  </si>
  <si>
    <t>Úprava pláně na násypech se zhutněním</t>
  </si>
  <si>
    <t>-846501208</t>
  </si>
  <si>
    <t>Úprava pláně na stavbách dálnic strojně na násypech se zhutněním</t>
  </si>
  <si>
    <t>7*1,15</t>
  </si>
  <si>
    <t>5*9</t>
  </si>
  <si>
    <t>19</t>
  </si>
  <si>
    <t>181411122</t>
  </si>
  <si>
    <t>Založení lučního trávníku výsevem plochy do 1000 m2 ve svahu do 1:2</t>
  </si>
  <si>
    <t>-2030170211</t>
  </si>
  <si>
    <t>Založení trávníku na půdě předem připravené plochy do 1000 m2 výsevem včetně utažení lučního na svahu přes 1:5 do 1:2</t>
  </si>
  <si>
    <t>20</t>
  </si>
  <si>
    <t>005724740</t>
  </si>
  <si>
    <t>osivo směs travní krajinná-svahová</t>
  </si>
  <si>
    <t>kg</t>
  </si>
  <si>
    <t>-371798693</t>
  </si>
  <si>
    <t>53,050*0,03</t>
  </si>
  <si>
    <t>182301123</t>
  </si>
  <si>
    <t>Rozprostření ornice pl do 500 m2 ve svahu přes 1:5 tl vrstvy do 200 mm</t>
  </si>
  <si>
    <t>-732256709</t>
  </si>
  <si>
    <t>Rozprostření a urovnání ornice ve svahu sklonu přes 1:5 při souvislé ploše do 500 m2, tl. vrstvy přes 150 do 200 mm</t>
  </si>
  <si>
    <t>Zakládání</t>
  </si>
  <si>
    <t>22</t>
  </si>
  <si>
    <t>211971110</t>
  </si>
  <si>
    <t>Zřízení opláštění žeber nebo trativodů geotextilií v rýze nebo zářezu sklonu do 1:2</t>
  </si>
  <si>
    <t>-55727964</t>
  </si>
  <si>
    <t>Zřízení opláštění výplně z geotextilie odvodňovacích žeber nebo trativodů  v rýze nebo zářezu se stěnami šikmými o sklonu do 1:2</t>
  </si>
  <si>
    <t xml:space="preserve">potrubí + deska </t>
  </si>
  <si>
    <t>3,4266*7</t>
  </si>
  <si>
    <t>čelo</t>
  </si>
  <si>
    <t>2,7*7,0</t>
  </si>
  <si>
    <t>1,6*7,0</t>
  </si>
  <si>
    <t>23</t>
  </si>
  <si>
    <t>69311089</t>
  </si>
  <si>
    <t>geotextilie netkaná separační, ochranná, filtrační, drenážní PES 600g/m2</t>
  </si>
  <si>
    <t>1682282480</t>
  </si>
  <si>
    <t>24</t>
  </si>
  <si>
    <t>273321117</t>
  </si>
  <si>
    <t>Základové desky mostních konstrukcí ze ŽB C 25/30</t>
  </si>
  <si>
    <t>-942690760</t>
  </si>
  <si>
    <t>Základové konstrukce z betonu železového desky ve výkopu nebo na hlavách pilot C 25/30</t>
  </si>
  <si>
    <t>základová deska pod troubami:</t>
  </si>
  <si>
    <t>2,5</t>
  </si>
  <si>
    <t xml:space="preserve">sedlo </t>
  </si>
  <si>
    <t>3,30</t>
  </si>
  <si>
    <t xml:space="preserve">odpočet práh </t>
  </si>
  <si>
    <t>0,7*0,4*1,4*-1</t>
  </si>
  <si>
    <t>25</t>
  </si>
  <si>
    <t>273354111</t>
  </si>
  <si>
    <t>Bednění základových desek - zřízení</t>
  </si>
  <si>
    <t>-1787336325</t>
  </si>
  <si>
    <t>Bednění základových konstrukcí desek zřízení</t>
  </si>
  <si>
    <t>0,2*6,9*2</t>
  </si>
  <si>
    <t>0,32*6,9*2</t>
  </si>
  <si>
    <t>26</t>
  </si>
  <si>
    <t>273354211</t>
  </si>
  <si>
    <t>Bednění základových desek - odstranění</t>
  </si>
  <si>
    <t>37438308</t>
  </si>
  <si>
    <t>Bednění základových konstrukcí desek odstranění bednění</t>
  </si>
  <si>
    <t>27</t>
  </si>
  <si>
    <t>273361116</t>
  </si>
  <si>
    <t>Výztuž základových desek z betonářské oceli 10 505</t>
  </si>
  <si>
    <t>365058610</t>
  </si>
  <si>
    <t>Výztuž základových konstrukcí desek z betonářské oceli 10 505 (R) nebo BSt 500</t>
  </si>
  <si>
    <t>277,138/1000</t>
  </si>
  <si>
    <t>28</t>
  </si>
  <si>
    <t>273361412</t>
  </si>
  <si>
    <t>Výztuž základových desek ze svařovaných sítí do 6 kg/m2</t>
  </si>
  <si>
    <t>-315436216</t>
  </si>
  <si>
    <t>Výztuž základových konstrukcí desek ze svařovaných sítí, hmotnosti přes 3,5 do 6 kg/m2</t>
  </si>
  <si>
    <t>viz výkres</t>
  </si>
  <si>
    <t>142,2/1000</t>
  </si>
  <si>
    <t>29</t>
  </si>
  <si>
    <t>274311127</t>
  </si>
  <si>
    <t>Základové pasy, prahy, věnce a ostruhy z betonu prostého C 25/30</t>
  </si>
  <si>
    <t>-229286858</t>
  </si>
  <si>
    <t>Základové konstrukce z betonu prostého pasy, prahy, věnce a ostruhy ve výkopu nebo na hlavách pilot C 25/30</t>
  </si>
  <si>
    <t xml:space="preserve">práh na výtoku </t>
  </si>
  <si>
    <t>0,7*0,4*1,4</t>
  </si>
  <si>
    <t>30</t>
  </si>
  <si>
    <t>274311128</t>
  </si>
  <si>
    <t>Základové pasy, prahy, věnce a ostruhy z betonu prostého C 30/37</t>
  </si>
  <si>
    <t>-1702646886</t>
  </si>
  <si>
    <t>Základové konstrukce z betonu prostého pasy, prahy, věnce a ostruhy ve výkopu nebo na hlavách pilot C 30/37</t>
  </si>
  <si>
    <t>základ čela</t>
  </si>
  <si>
    <t>7,0</t>
  </si>
  <si>
    <t>31</t>
  </si>
  <si>
    <t>274354111</t>
  </si>
  <si>
    <t>Bednění základových pasů - zřízení</t>
  </si>
  <si>
    <t>1831147247</t>
  </si>
  <si>
    <t>Bednění základových konstrukcí pasů, prahů, věnců a ostruh zřízení</t>
  </si>
  <si>
    <t xml:space="preserve">základ pod čelo na vtoku </t>
  </si>
  <si>
    <t>0,8*7*2</t>
  </si>
  <si>
    <t>1,2*0,8*2</t>
  </si>
  <si>
    <t>0,7*1,4</t>
  </si>
  <si>
    <t>1,030*1,4</t>
  </si>
  <si>
    <t>0,7*0,4*2</t>
  </si>
  <si>
    <t>32</t>
  </si>
  <si>
    <t>274354211</t>
  </si>
  <si>
    <t>Bednění základových pasů - odstranění</t>
  </si>
  <si>
    <t>-839226066</t>
  </si>
  <si>
    <t>Bednění základových konstrukcí pasů, prahů, věnců a ostruh odstranění bednění</t>
  </si>
  <si>
    <t>Svislé a kompletní konstrukce</t>
  </si>
  <si>
    <t>33</t>
  </si>
  <si>
    <t>317321118</t>
  </si>
  <si>
    <t>Mostní římsy ze ŽB C 30/37</t>
  </si>
  <si>
    <t>376728026</t>
  </si>
  <si>
    <t>Římsy ze železového betonu  C 30/37</t>
  </si>
  <si>
    <t xml:space="preserve">římsa čela </t>
  </si>
  <si>
    <t>0,12*7</t>
  </si>
  <si>
    <t>34</t>
  </si>
  <si>
    <t>317353121</t>
  </si>
  <si>
    <t>Bednění mostních říms všech tvarů - zřízení</t>
  </si>
  <si>
    <t>94337266</t>
  </si>
  <si>
    <t>Bednění mostní římsy  zřízení všech tvarů</t>
  </si>
  <si>
    <t>(0,08+0,3+0,15+0,02+0,115)*7,0</t>
  </si>
  <si>
    <t>35</t>
  </si>
  <si>
    <t>317353221</t>
  </si>
  <si>
    <t>Bednění mostních říms všech tvarů - odstranění</t>
  </si>
  <si>
    <t>-1796014777</t>
  </si>
  <si>
    <t>Bednění mostní římsy  odstranění všech tvarů</t>
  </si>
  <si>
    <t>36</t>
  </si>
  <si>
    <t>317361116</t>
  </si>
  <si>
    <t>Výztuž mostních říms z betonářské oceli 10 505</t>
  </si>
  <si>
    <t>-1023336364</t>
  </si>
  <si>
    <t>Výztuž mostních železobetonových říms  z betonářské oceli 10 505 (R) nebo BSt 500</t>
  </si>
  <si>
    <t>z výkresu výztuže</t>
  </si>
  <si>
    <t>(82,800+54,990)*0,617/1000</t>
  </si>
  <si>
    <t>37</t>
  </si>
  <si>
    <t>334323118</t>
  </si>
  <si>
    <t>Mostní opěry a úložné prahy ze ŽB C 30/37</t>
  </si>
  <si>
    <t>786721937</t>
  </si>
  <si>
    <t>Mostní opěry a úložné prahy z betonu železového C 30/37</t>
  </si>
  <si>
    <t xml:space="preserve">čelo dřík </t>
  </si>
  <si>
    <t>7,5</t>
  </si>
  <si>
    <t>38</t>
  </si>
  <si>
    <t>334351112</t>
  </si>
  <si>
    <t>Bednění systémové mostních opěr a úložných prahů z překližek pro ŽB - zřízení</t>
  </si>
  <si>
    <t>837691207</t>
  </si>
  <si>
    <t>Bednění mostních opěr a úložných prahů ze systémového bednění  zřízení z překližek, pro železobeton</t>
  </si>
  <si>
    <t>(1,28+1,7)*7</t>
  </si>
  <si>
    <t>0,8*1,28*2</t>
  </si>
  <si>
    <t>39</t>
  </si>
  <si>
    <t>334351211</t>
  </si>
  <si>
    <t>Bednění systémové mostních opěr a úložných prahů z překližek - odstranění</t>
  </si>
  <si>
    <t>-1362432529</t>
  </si>
  <si>
    <t>Bednění mostních opěr a úložných prahů ze systémového bednění  odstranění z překližek</t>
  </si>
  <si>
    <t>40</t>
  </si>
  <si>
    <t>334359115</t>
  </si>
  <si>
    <t>Výřez bednění pro prostup trub betonovou konstrukcí DN 600</t>
  </si>
  <si>
    <t>kus</t>
  </si>
  <si>
    <t>-1648401690</t>
  </si>
  <si>
    <t>Výřez bednění pro prostup trub betonovou konstrukcí  DN 600</t>
  </si>
  <si>
    <t>41</t>
  </si>
  <si>
    <t>334361216</t>
  </si>
  <si>
    <t>Výztuž dříků opěr z betonářské oceli 10 505</t>
  </si>
  <si>
    <t>-408353081</t>
  </si>
  <si>
    <t>Výztuž betonářská mostních konstrukcí  opěr, úložných prahů, křídel, závěrných zídek, bloků ložisek, pilířů a sloupů z oceli 10 505 (R) nebo BSt 500 dříků opěr</t>
  </si>
  <si>
    <t xml:space="preserve">dle přílohy č.7 </t>
  </si>
  <si>
    <t>(1195-85)/1000</t>
  </si>
  <si>
    <t>Vodorovné konstrukce</t>
  </si>
  <si>
    <t>42</t>
  </si>
  <si>
    <t>451315114</t>
  </si>
  <si>
    <t>Podkladní nebo výplňová vrstva z betonu C 12/15 tl do 100 mm</t>
  </si>
  <si>
    <t>-1624292653</t>
  </si>
  <si>
    <t>Podkladní a výplňové vrstvy z betonu prostého  tloušťky do 100 mm, z betonu C 12/15</t>
  </si>
  <si>
    <t>7,2*1,4</t>
  </si>
  <si>
    <t>43</t>
  </si>
  <si>
    <t>451541111</t>
  </si>
  <si>
    <t>Lože pod potrubí otevřený výkop ze štěrkodrtě</t>
  </si>
  <si>
    <t>-1314667252</t>
  </si>
  <si>
    <t>Lože pod potrubí, stoky a drobné objekty v otevřeném výkopu ze štěrkodrtě 0-63 mm</t>
  </si>
  <si>
    <t xml:space="preserve">pod základovou desku </t>
  </si>
  <si>
    <t>2,*6,44*0,1</t>
  </si>
  <si>
    <t xml:space="preserve">pod práh </t>
  </si>
  <si>
    <t>0,6*1,4*0,1</t>
  </si>
  <si>
    <t>44</t>
  </si>
  <si>
    <t>451577877</t>
  </si>
  <si>
    <t>Podklad nebo lože pod dlažbu vodorovný nebo do sklonu 1:5 ze štěrkopísku tl do 100 mm</t>
  </si>
  <si>
    <t>-1752325523</t>
  </si>
  <si>
    <t>Podklad nebo lože pod dlažbu (přídlažbu)  v ploše vodorovné nebo ve sklonu do 1:5, tloušťky od 30 do 100 mm ze štěrkopísku</t>
  </si>
  <si>
    <t xml:space="preserve">pod dlažby </t>
  </si>
  <si>
    <t>7*1,5</t>
  </si>
  <si>
    <t>včetně prahů</t>
  </si>
  <si>
    <t>45</t>
  </si>
  <si>
    <t>465513157</t>
  </si>
  <si>
    <t>Dlažba svahu u opěr z upraveného lomového žulového kamene tl 200 mm do lože C 25/30 pl přes 10 m2</t>
  </si>
  <si>
    <t>1416727078</t>
  </si>
  <si>
    <t>Dlažba svahu u mostních opěr z upraveného lomového žulového kamene  s vyspárováním maltou MC 25, šíře spáry 15 mm do betonového lože C 25/30 tloušťky 200 mm, plochy přes 10 m2</t>
  </si>
  <si>
    <t xml:space="preserve">včetně prahů </t>
  </si>
  <si>
    <t>46</t>
  </si>
  <si>
    <t>-1014517900</t>
  </si>
  <si>
    <t>"pod dlažbu</t>
  </si>
  <si>
    <t>18,550*1,3*4,44/1000</t>
  </si>
  <si>
    <t>Trubní vedení</t>
  </si>
  <si>
    <t>47</t>
  </si>
  <si>
    <t>812442121</t>
  </si>
  <si>
    <t>Montáž potrubí z trub TBP těsněných pryžovými kroužky otevřený výkop sklon do 20 % DN 600</t>
  </si>
  <si>
    <t>1129151358</t>
  </si>
  <si>
    <t>Montáž potrubí z trub betonových hrdlových  v otevřeném výkopu ve sklonu do 20 % z trub těsněných pryžovými kroužky DN 600</t>
  </si>
  <si>
    <t>7,690</t>
  </si>
  <si>
    <t>48</t>
  </si>
  <si>
    <t>592211R0002</t>
  </si>
  <si>
    <t>trouba železobetonová DN 600 dl. 2500mm</t>
  </si>
  <si>
    <t>-1869284651</t>
  </si>
  <si>
    <t>Poznámka k položce:_x000D_
přesná specifikace dle projektu, integrované pryžové těsnění trub, včetně spojovacího materiálu jednotlivých dílců. Trouby musí být schváleny pro použití pro SŽDC. Včetně dopravy.</t>
  </si>
  <si>
    <t>MEZILEHLÁ TROUBA</t>
  </si>
  <si>
    <t>49</t>
  </si>
  <si>
    <t>592211R0003</t>
  </si>
  <si>
    <t>trouba železobetonová DN 600 šikmá výtoková  dl. 1 595 mm</t>
  </si>
  <si>
    <t>-557479246</t>
  </si>
  <si>
    <t>trouba železobetonová DN 600 šikmá vtoková  dl. 2210 mm</t>
  </si>
  <si>
    <t>Poznámka k položce:_x000D_
přesná specifikace dle projektu, integrované pryžové těsnění trouby, včetně spojovacího materiálu. Trouba musí být schválena pro použití pro SŽDC. Včetně dopravy.</t>
  </si>
  <si>
    <t>50</t>
  </si>
  <si>
    <t>592211R0003A</t>
  </si>
  <si>
    <t>trouba železobetonová DN 600 vtoková  dl. 1 100 mm</t>
  </si>
  <si>
    <t>1967445761</t>
  </si>
  <si>
    <t>51</t>
  </si>
  <si>
    <t>592211R0004</t>
  </si>
  <si>
    <t xml:space="preserve">prefa betonový podkladní práh TBX </t>
  </si>
  <si>
    <t>1666677612</t>
  </si>
  <si>
    <t>Poznámka k položce:_x000D_
přesná specifikace dle projektu, integrované pryžové těsnění trouby, včetně spojovacího materiálu.Výrobek musí být schválen pro použití pro SŽDC. Včetně dopravy.</t>
  </si>
  <si>
    <t>52</t>
  </si>
  <si>
    <t>850391811</t>
  </si>
  <si>
    <t>Bourání stávajícího potrubí z trub litinových DN přes 250 do 400</t>
  </si>
  <si>
    <t>-1143726535</t>
  </si>
  <si>
    <t>Bourání stávajícího potrubí z trub litinových hrdlových nebo přírubových v otevřeném výkopu DN přes 250 do 400</t>
  </si>
  <si>
    <t>Ostatní konstrukce a práce, bourání</t>
  </si>
  <si>
    <t>53</t>
  </si>
  <si>
    <t>931992121</t>
  </si>
  <si>
    <t>Výplň dilatačních spár z extrudovaného polystyrénu tl 20 mm</t>
  </si>
  <si>
    <t>-1714136331</t>
  </si>
  <si>
    <t>Výplň dilatačních spár z polystyrenu  extrudovaného, tloušťky 20 mm</t>
  </si>
  <si>
    <t xml:space="preserve">vtok </t>
  </si>
  <si>
    <t>7*0,27</t>
  </si>
  <si>
    <t>2*3,14*0,3</t>
  </si>
  <si>
    <t>54</t>
  </si>
  <si>
    <t>931994142</t>
  </si>
  <si>
    <t>Těsnění dilatační spáry betonové konstrukce polyuretanovým tmelem do pl 4,0 cm2</t>
  </si>
  <si>
    <t>677055773</t>
  </si>
  <si>
    <t>Těsnění spáry betonové konstrukce pásy, profily, tmely  tmelem polyuretanovým spáry dilatační do 4,0 cm2</t>
  </si>
  <si>
    <t>55</t>
  </si>
  <si>
    <t>936942211</t>
  </si>
  <si>
    <t>Zhotovení tabulky s letopočtem opravy mostu vložením šablony do bednění</t>
  </si>
  <si>
    <t>899994815</t>
  </si>
  <si>
    <t>Zhotovení tabulky s letopočtem opravy nebo větší údržby vložením šablony do bednění</t>
  </si>
  <si>
    <t>římsa čela</t>
  </si>
  <si>
    <t>56</t>
  </si>
  <si>
    <t>961041211</t>
  </si>
  <si>
    <t>Bourání mostních základů z betonu prostého</t>
  </si>
  <si>
    <t>1124983703</t>
  </si>
  <si>
    <t>Bourání mostních konstrukcí základů z prostého betonu</t>
  </si>
  <si>
    <t>2,78*5,140</t>
  </si>
  <si>
    <t>0,46*1,9</t>
  </si>
  <si>
    <t>0,845*0,6*1,9</t>
  </si>
  <si>
    <t>0,730*0,6*1,9</t>
  </si>
  <si>
    <t>997</t>
  </si>
  <si>
    <t>Přesun sutě</t>
  </si>
  <si>
    <t>57</t>
  </si>
  <si>
    <t>997211511</t>
  </si>
  <si>
    <t>Vodorovná doprava suti po suchu na vzdálenost do 1 km</t>
  </si>
  <si>
    <t>1145089747</t>
  </si>
  <si>
    <t>Vodorovná doprava suti nebo vybouraných hmot  suti se složením a hrubým urovnáním, na vzdálenost do 1 km</t>
  </si>
  <si>
    <t>58</t>
  </si>
  <si>
    <t>997211519</t>
  </si>
  <si>
    <t>Příplatek ZKD 1 km u vodorovné dopravy suti</t>
  </si>
  <si>
    <t>1707705683</t>
  </si>
  <si>
    <t>Vodorovná doprava suti nebo vybouraných hmot  suti se složením a hrubým urovnáním, na vzdálenost Příplatek k ceně za každý další i započatý 1 km přes 1 km</t>
  </si>
  <si>
    <t>38,217*22</t>
  </si>
  <si>
    <t>59</t>
  </si>
  <si>
    <t>997211611</t>
  </si>
  <si>
    <t>Nakládání suti na dopravní prostředky pro vodorovnou dopravu</t>
  </si>
  <si>
    <t>-119622721</t>
  </si>
  <si>
    <t>Nakládání suti nebo vybouraných hmot  na dopravní prostředky pro vodorovnou dopravu suti</t>
  </si>
  <si>
    <t>60</t>
  </si>
  <si>
    <t>997221815</t>
  </si>
  <si>
    <t>Poplatek za uložení na skládce (skládkovné) stavebního odpadu betonového kód odpadu 170 101</t>
  </si>
  <si>
    <t>1494354847</t>
  </si>
  <si>
    <t>Poplatek za uložení stavebního odpadu na skládce (skládkovné) z prostého betonu zatříděného do Katalogu odpadů pod kódem 170 101</t>
  </si>
  <si>
    <t>61</t>
  </si>
  <si>
    <t>997221855</t>
  </si>
  <si>
    <t>Poplatek za uložení na skládce (skládkovné) zeminy a kameniva kód odpadu 170 504</t>
  </si>
  <si>
    <t>-1248721776</t>
  </si>
  <si>
    <t>38,217-37,308</t>
  </si>
  <si>
    <t>998</t>
  </si>
  <si>
    <t>Přesun hmot</t>
  </si>
  <si>
    <t>62</t>
  </si>
  <si>
    <t>998212111</t>
  </si>
  <si>
    <t>Přesun hmot pro mosty zděné, monolitické betonové nebo ocelové v do 20 m</t>
  </si>
  <si>
    <t>772124688</t>
  </si>
  <si>
    <t>Přesun hmot pro mosty zděné, betonové monolitické, spřažené ocelobetonové nebo kovové  vodorovná dopravní vzdálenost do 100 m výška mostu do 20 m</t>
  </si>
  <si>
    <t>63</t>
  </si>
  <si>
    <t>998212191</t>
  </si>
  <si>
    <t>Příplatek k přesunu hmot pro mosty zděné nebo monolitické za zvětšený přesun do 1000 m</t>
  </si>
  <si>
    <t>1474144734</t>
  </si>
  <si>
    <t>Přesun hmot pro mosty zděné, betonové monolitické, spřažené ocelobetonové nebo kovové  Příplatek k cenám za zvětšený přesun přes přes vymezenou největší dopravní vzdálenost do 1000 m</t>
  </si>
  <si>
    <t>PSV</t>
  </si>
  <si>
    <t>Práce a dodávky PSV</t>
  </si>
  <si>
    <t>711</t>
  </si>
  <si>
    <t>Izolace proti vodě, vlhkosti a plynům</t>
  </si>
  <si>
    <t>64</t>
  </si>
  <si>
    <t>711112001</t>
  </si>
  <si>
    <t>Provedení izolace proti zemní vlhkosti svislé za studena nátěrem penetračním</t>
  </si>
  <si>
    <t>-427897782</t>
  </si>
  <si>
    <t>Provedení izolace proti zemní vlhkosti natěradly a tmely za studena  na ploše svislé S nátěrem penetračním</t>
  </si>
  <si>
    <t>65</t>
  </si>
  <si>
    <t>111631500</t>
  </si>
  <si>
    <t>lak penetrační asfaltový</t>
  </si>
  <si>
    <t>-1278539213</t>
  </si>
  <si>
    <t>Poznámka k položce:_x000D_
Spotřeba 0,3-0,4kg/m2</t>
  </si>
  <si>
    <t>54,086*0,00035</t>
  </si>
  <si>
    <t>66</t>
  </si>
  <si>
    <t>711112011</t>
  </si>
  <si>
    <t>Provedení izolace proti zemní vlhkosti svislé za studena suspenzí asfaltovou</t>
  </si>
  <si>
    <t>-1031131081</t>
  </si>
  <si>
    <t>Provedení izolace proti zemní vlhkosti natěradly a tmely za studena  na ploše svislé S nátěrem suspensí asfaltovou</t>
  </si>
  <si>
    <t>54,086*2</t>
  </si>
  <si>
    <t>67</t>
  </si>
  <si>
    <t>111631780</t>
  </si>
  <si>
    <t>lak hydroizolační asfaltový pro izolaci trub</t>
  </si>
  <si>
    <t>454838127</t>
  </si>
  <si>
    <t>Poznámka k položce:_x000D_
Spotřeba: 0,3-0,5 kg/m2</t>
  </si>
  <si>
    <t>108,172*0,4/1000</t>
  </si>
  <si>
    <t>68</t>
  </si>
  <si>
    <t>998711101</t>
  </si>
  <si>
    <t>Přesun hmot tonážní pro izolace proti vodě, vlhkosti a plynům v objektech výšky do 6 m</t>
  </si>
  <si>
    <t>1261812786</t>
  </si>
  <si>
    <t>Přesun hmot pro izolace proti vodě, vlhkosti a plynům  stanovený z hmotnosti přesunovaného materiálu vodorovná dopravní vzdálenost do 50 m v objektech výšky do 6 m</t>
  </si>
  <si>
    <t>VRN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</si>
  <si>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</si>
  <si>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</si>
  <si>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</si>
  <si>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</si>
  <si>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</si>
  <si>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</si>
  <si>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</si>
  <si>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012002000</t>
  </si>
  <si>
    <t>Geodetické práce</t>
  </si>
  <si>
    <t>kpl</t>
  </si>
  <si>
    <t>1024</t>
  </si>
  <si>
    <t>-1011393347</t>
  </si>
  <si>
    <t>Poznámka k položce:_x000D_
včetně vytyčovacích bodů</t>
  </si>
  <si>
    <t>013002000</t>
  </si>
  <si>
    <t>Projektové práce</t>
  </si>
  <si>
    <t>-1517011001</t>
  </si>
  <si>
    <t>Poznámka k položce:_x000D_
zpracování dokumentace skutečného provedení stavby - 2x (v trvalém tisku i digitálně) s využitím železničního bodového pole a po projednání a schválení SŽG.</t>
  </si>
  <si>
    <t>VRN3</t>
  </si>
  <si>
    <t>Zařízení staveniště</t>
  </si>
  <si>
    <t>030001000</t>
  </si>
  <si>
    <t>1606227353</t>
  </si>
  <si>
    <t>Poznámka k položce:_x000D_
dodávky vody a energie, příjezdové komunikace včetně příp. omezení provozu a dopravního značení, příp. pronájmy pozemků, střežení pracoviště, uvedení pozemků do původního stavu včetně pravidelného úklidu komunikace při stavbě, dobrý přístup k mostu</t>
  </si>
  <si>
    <t>VRN4</t>
  </si>
  <si>
    <t>Inženýrská činnost</t>
  </si>
  <si>
    <t>043134000</t>
  </si>
  <si>
    <t>Zkoušky zatěžovací</t>
  </si>
  <si>
    <t>-1539537498</t>
  </si>
  <si>
    <t>Poznámka k položce:_x000D_
Statická zatěžovací zkouška pláně</t>
  </si>
  <si>
    <t>002 - SO 05-21-06 Železniční propustek v km 169,905</t>
  </si>
  <si>
    <t>001 - propustek v km 169,905</t>
  </si>
  <si>
    <t>13*6</t>
  </si>
  <si>
    <t>7*4</t>
  </si>
  <si>
    <t>106*0,02</t>
  </si>
  <si>
    <t>9,8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</si>
  <si>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</t>
  </si>
  <si>
    <t>10,27*5*0,15</t>
  </si>
  <si>
    <t>11*5*0,15</t>
  </si>
  <si>
    <t>2,55*3</t>
  </si>
  <si>
    <t>6,22*11,505</t>
  </si>
  <si>
    <t>4,46*6,9</t>
  </si>
  <si>
    <t xml:space="preserve">odpočet </t>
  </si>
  <si>
    <t xml:space="preserve">základ pod litinovou trouvou včetně opěr </t>
  </si>
  <si>
    <t>2,78*5,120*-1</t>
  </si>
  <si>
    <t>0,46*1,85*-1</t>
  </si>
  <si>
    <t>0,85*0,6*1,85*-1</t>
  </si>
  <si>
    <t>0,875*0,6*1,85*-1</t>
  </si>
  <si>
    <t xml:space="preserve">potrubí </t>
  </si>
  <si>
    <t>(PI*0,15*0,15*5,120)*-1</t>
  </si>
  <si>
    <t>92,623</t>
  </si>
  <si>
    <t>92,623/2</t>
  </si>
  <si>
    <t xml:space="preserve">ornice zpět </t>
  </si>
  <si>
    <t>15,953</t>
  </si>
  <si>
    <t>185,246</t>
  </si>
  <si>
    <t>38,788</t>
  </si>
  <si>
    <t>92,623*13</t>
  </si>
  <si>
    <t>92,623*2</t>
  </si>
  <si>
    <t>3*11,5</t>
  </si>
  <si>
    <t>2,9*6,9</t>
  </si>
  <si>
    <t>0,35*1,4</t>
  </si>
  <si>
    <t>55*1,6</t>
  </si>
  <si>
    <t>10,27*5</t>
  </si>
  <si>
    <t>11*5</t>
  </si>
  <si>
    <t>106,350*0,03</t>
  </si>
  <si>
    <t>2,7*9,0</t>
  </si>
  <si>
    <t>1,6*9,0</t>
  </si>
  <si>
    <t>9,0</t>
  </si>
  <si>
    <t>0,8*9,4*2</t>
  </si>
  <si>
    <t>0,12*9,4</t>
  </si>
  <si>
    <t>(0,08+0,3+0,15+0,02+0,115)*9,4</t>
  </si>
  <si>
    <t>(38,4+73,710+93,6)*0,617/1000</t>
  </si>
  <si>
    <t>(1,28+1,7)*9,4</t>
  </si>
  <si>
    <t>(1676-127)/1000</t>
  </si>
  <si>
    <t>9,6*1,4</t>
  </si>
  <si>
    <t>2,0*6,47*0,1</t>
  </si>
  <si>
    <t>5*1,15</t>
  </si>
  <si>
    <t>20*1,15</t>
  </si>
  <si>
    <t>28,750*1,3*4,44/1000</t>
  </si>
  <si>
    <t xml:space="preserve">stávající propustek </t>
  </si>
  <si>
    <t>5,120</t>
  </si>
  <si>
    <t xml:space="preserve">napojovaná část </t>
  </si>
  <si>
    <t>2,7</t>
  </si>
  <si>
    <t>9,4*0,27</t>
  </si>
  <si>
    <t>2*3,14*0,3*0,27</t>
  </si>
  <si>
    <t>9,4</t>
  </si>
  <si>
    <t>952904121</t>
  </si>
  <si>
    <t>Čištění mostních objektů - ruční odstranění nánosů z otvorů v do 1,5 m</t>
  </si>
  <si>
    <t>27902251</t>
  </si>
  <si>
    <t>Čištění mostních objektů odstranění nánosů z otvorů ručně, světlé výšky otvoru do 1,5 m</t>
  </si>
  <si>
    <t xml:space="preserve">navazující propustek </t>
  </si>
  <si>
    <t>(PI*0,15*0,15*6)</t>
  </si>
  <si>
    <t>952904131</t>
  </si>
  <si>
    <t>Čištění mostních objektů - propláchnutí odvodnění</t>
  </si>
  <si>
    <t>233649255</t>
  </si>
  <si>
    <t>Čištění mostních objektů propláchnutí odvodnění</t>
  </si>
  <si>
    <t>2,78*5,120</t>
  </si>
  <si>
    <t>0,46*1,85</t>
  </si>
  <si>
    <t>0,85*0,6*1,85</t>
  </si>
  <si>
    <t>0,875*0,6*1,85</t>
  </si>
  <si>
    <t>38,788*22</t>
  </si>
  <si>
    <t>38,788-37,4</t>
  </si>
  <si>
    <t>62,686*0,00035</t>
  </si>
  <si>
    <t>62,682*2</t>
  </si>
  <si>
    <t>69</t>
  </si>
  <si>
    <t>125,364*0,4/1000</t>
  </si>
  <si>
    <t>70</t>
  </si>
  <si>
    <t>003 - SO 05-21-07 Železniční propustek v km 170,785</t>
  </si>
  <si>
    <t>001 - propustek km 170,785</t>
  </si>
  <si>
    <t xml:space="preserve">    6 - Úpravy povrchů, podlahy a osazování výplní</t>
  </si>
  <si>
    <t xml:space="preserve">    9 - Ostatní konstrukce a práce-bourání</t>
  </si>
  <si>
    <t>679929751</t>
  </si>
  <si>
    <t xml:space="preserve">za křídly </t>
  </si>
  <si>
    <t>7*1*4</t>
  </si>
  <si>
    <t>mezi křídly</t>
  </si>
  <si>
    <t>38*2</t>
  </si>
  <si>
    <t>-436176051</t>
  </si>
  <si>
    <t>104*0,03</t>
  </si>
  <si>
    <t>115001104</t>
  </si>
  <si>
    <t>Převedení vody potrubím DN do 300</t>
  </si>
  <si>
    <t>181081632</t>
  </si>
  <si>
    <t>Převedení vody potrubím průměru DN přes 250 do 300</t>
  </si>
  <si>
    <t xml:space="preserve">pro vydlaždění koryta </t>
  </si>
  <si>
    <t>1754716825</t>
  </si>
  <si>
    <t xml:space="preserve">ČD TELEMATIKA , SŽDC SSZT </t>
  </si>
  <si>
    <t>11*2</t>
  </si>
  <si>
    <t>121112011</t>
  </si>
  <si>
    <t>Sejmutí ornice tl vrstvy do 150 mm ručně s odhozením do 3 m bez vodorovného přemístění</t>
  </si>
  <si>
    <t>304326744</t>
  </si>
  <si>
    <t>Sejmutí ornice ručně  bez vodorovného přemístění s naložením na dopravní prostředek nebo s odhozením do 3 m tloušťky vrstvy do 150 mm</t>
  </si>
  <si>
    <t xml:space="preserve">za křídly pro dlažbu </t>
  </si>
  <si>
    <t>7*1*0,15*4</t>
  </si>
  <si>
    <t>124303101</t>
  </si>
  <si>
    <t>Vykopávky do 1000 m3 pro koryta vodotečí v hornině tř. 4</t>
  </si>
  <si>
    <t>1415025388</t>
  </si>
  <si>
    <t>Vykopávky pro koryta vodotečí  s přehozením výkopku na vzdálenost do 3 m nebo s naložením na dopravní prostředek v hornině tř. 4 do 1 000 m3</t>
  </si>
  <si>
    <t xml:space="preserve">pro vydláždění koryta </t>
  </si>
  <si>
    <t xml:space="preserve">v otvoru </t>
  </si>
  <si>
    <t>1,9*7,940*0,5</t>
  </si>
  <si>
    <t>výtok</t>
  </si>
  <si>
    <t>8,5*0,5</t>
  </si>
  <si>
    <t>10,55*0,5</t>
  </si>
  <si>
    <t xml:space="preserve">prahy </t>
  </si>
  <si>
    <t>0,8*0,5*1,4</t>
  </si>
  <si>
    <t>0,8*0,5*0,8</t>
  </si>
  <si>
    <t>124303109</t>
  </si>
  <si>
    <t>Příplatek k vykopávkám pro koryta vodotečí v hornině tř. 4 za lepivost</t>
  </si>
  <si>
    <t>-409833025</t>
  </si>
  <si>
    <t>Vykopávky pro koryta vodotečí  s přehozením výkopku na vzdálenost do 3 m nebo s naložením na dopravní prostředek v hornině tř. 4 Příplatek k cenám za lepivost horniny tř. 4</t>
  </si>
  <si>
    <t>130001101</t>
  </si>
  <si>
    <t>Příplatek za ztížení vykopávky v blízkosti podzemního vedení</t>
  </si>
  <si>
    <t>-525943182</t>
  </si>
  <si>
    <t>Příplatek k cenám hloubených vykopávek za ztížení vykopávky  v blízkosti podzemního vedení nebo výbušnin pro jakoukoliv třídu horniny</t>
  </si>
  <si>
    <t xml:space="preserve">ve výbězích </t>
  </si>
  <si>
    <t>22*1*1</t>
  </si>
  <si>
    <t>-2125069063</t>
  </si>
  <si>
    <t xml:space="preserve">Poznámka k položce:_x000D_
k nejbližšímu přejezdu </t>
  </si>
  <si>
    <t>44,321</t>
  </si>
  <si>
    <t>50,982</t>
  </si>
  <si>
    <t>573650886</t>
  </si>
  <si>
    <t>25,491</t>
  </si>
  <si>
    <t>1859435805</t>
  </si>
  <si>
    <t>25,491*14</t>
  </si>
  <si>
    <t>-1764640805</t>
  </si>
  <si>
    <t>1,0</t>
  </si>
  <si>
    <t>2026563288</t>
  </si>
  <si>
    <t>25,491*2</t>
  </si>
  <si>
    <t>1360927001</t>
  </si>
  <si>
    <t>1756306725</t>
  </si>
  <si>
    <t>28*0,015</t>
  </si>
  <si>
    <t>182301121</t>
  </si>
  <si>
    <t>Rozprostření ornice pl do 500 m2 ve svahu přes 1:5 tl vrstvy do 100 mm</t>
  </si>
  <si>
    <t>205329715</t>
  </si>
  <si>
    <t>Rozprostření a urovnání ornice ve svahu sklonu přes 1:5 při souvislé ploše do 500 m2, tl. vrstvy do 100 mm</t>
  </si>
  <si>
    <t>-1834349866</t>
  </si>
  <si>
    <t>ČELO VLEVO</t>
  </si>
  <si>
    <t>0,7</t>
  </si>
  <si>
    <t>ČELO VPRAVO</t>
  </si>
  <si>
    <t>KŘÍDLA VLEVO</t>
  </si>
  <si>
    <t>1330916661</t>
  </si>
  <si>
    <t xml:space="preserve">římsy čela </t>
  </si>
  <si>
    <t>(0,08+0,3+0,15+0,02+0,115)*5,2*2</t>
  </si>
  <si>
    <t>0,11*2*2</t>
  </si>
  <si>
    <t xml:space="preserve">římsy na křídlech </t>
  </si>
  <si>
    <t>(0,08+0,3+0,15+0,02+0,115)*7*4</t>
  </si>
  <si>
    <t>0,11*2*4</t>
  </si>
  <si>
    <t>472835264</t>
  </si>
  <si>
    <t>91643085</t>
  </si>
  <si>
    <t>dle výkresu č. 4</t>
  </si>
  <si>
    <t>1420,689/1000</t>
  </si>
  <si>
    <t>451475121</t>
  </si>
  <si>
    <t>Podkladní vrstva plastbetonová samonivelační první vrstva tl 10 mm</t>
  </si>
  <si>
    <t>29495119</t>
  </si>
  <si>
    <t>Podkladní vrstva plastbetonová  samonivelační, tloušťky do 10 mm první vrstva</t>
  </si>
  <si>
    <t>0,2*0,24*6</t>
  </si>
  <si>
    <t>451475122</t>
  </si>
  <si>
    <t>Podkladní vrstva plastbetonová samonivelační každá další vrstva tl 10 mm</t>
  </si>
  <si>
    <t>1351663266</t>
  </si>
  <si>
    <t>Podkladní vrstva plastbetonová  samonivelační, tloušťky do 10 mm každá další vrstva</t>
  </si>
  <si>
    <t>0,288*2</t>
  </si>
  <si>
    <t>CS ÚRS 2019 01</t>
  </si>
  <si>
    <t>889749569</t>
  </si>
  <si>
    <t xml:space="preserve">podkladní vrstva </t>
  </si>
  <si>
    <t>5,25*0,2*8</t>
  </si>
  <si>
    <t>548655463</t>
  </si>
  <si>
    <t>1,9*7,940</t>
  </si>
  <si>
    <t>8,5</t>
  </si>
  <si>
    <t>10,55</t>
  </si>
  <si>
    <t>464511122</t>
  </si>
  <si>
    <t>Pohoz z kamene záhozového hmotnosti do 200 kg z terénu</t>
  </si>
  <si>
    <t>1753516645</t>
  </si>
  <si>
    <t>Pohoz dna nebo svahů jakékoliv tloušťky  z kamene záhozového z terénu, hmotnosti jednotlivých kamenů do 200 kg</t>
  </si>
  <si>
    <t>vtok</t>
  </si>
  <si>
    <t>0,5*1,145</t>
  </si>
  <si>
    <t>0,65*0,6</t>
  </si>
  <si>
    <t>-847380451</t>
  </si>
  <si>
    <t>463741895</t>
  </si>
  <si>
    <t xml:space="preserve">pod dlažbu </t>
  </si>
  <si>
    <t>62,136*1,33*4,44/1000</t>
  </si>
  <si>
    <t>Úpravy povrchů, podlahy a osazování výplní</t>
  </si>
  <si>
    <t>628613233</t>
  </si>
  <si>
    <t>Protikorozní ochrana OK mostu III. tř.- základní a podkladní epoxidový, vrchní PU nátěr s metalizací</t>
  </si>
  <si>
    <t>951284661</t>
  </si>
  <si>
    <t>Protikorozní ochrana ocelových mostních konstrukcí včetně otryskání povrchu základní a podkladní epoxidový a vrchní polyuretanový nátěr s metalizací III. třídy</t>
  </si>
  <si>
    <t>"Zábradlí</t>
  </si>
  <si>
    <t>70x70x6</t>
  </si>
  <si>
    <t>5,2*3*2*0,274</t>
  </si>
  <si>
    <t xml:space="preserve">sloupky </t>
  </si>
  <si>
    <t>"80x80x10</t>
  </si>
  <si>
    <t>1,05*3*2*0,314</t>
  </si>
  <si>
    <t>patní desky</t>
  </si>
  <si>
    <t>0,2*0,24*2*3*2</t>
  </si>
  <si>
    <t>15625101</t>
  </si>
  <si>
    <t>drát metalizační Zn D 3mm</t>
  </si>
  <si>
    <t>814861763</t>
  </si>
  <si>
    <t>1,517*11,103</t>
  </si>
  <si>
    <t>Ostatní konstrukce a práce-bourání</t>
  </si>
  <si>
    <t>317661142</t>
  </si>
  <si>
    <t>Výplň spár monolitické římsy tmelem polyuretanovým šířky spáry do 40 mm</t>
  </si>
  <si>
    <t>-1412382252</t>
  </si>
  <si>
    <t>Výplň spár monolitické římsy tmelem  polyuretanovým, spára šířky přes 15 do 40 mm</t>
  </si>
  <si>
    <t xml:space="preserve">dlažba a římsy křídel </t>
  </si>
  <si>
    <t>911121311</t>
  </si>
  <si>
    <t>Montáž ocelového zábradli při opravách mostů</t>
  </si>
  <si>
    <t>-16878874</t>
  </si>
  <si>
    <t>Oprava ocelového zábradlí svařovaného nebo šroubovaného montáž</t>
  </si>
  <si>
    <t xml:space="preserve">zprava </t>
  </si>
  <si>
    <t>5,2</t>
  </si>
  <si>
    <t xml:space="preserve">zleva </t>
  </si>
  <si>
    <t>911122111</t>
  </si>
  <si>
    <t>Výroba dílů ocelového zábradlí do 50 kg při opravách mostů</t>
  </si>
  <si>
    <t>201391840</t>
  </si>
  <si>
    <t>Oprava částí ocelového zábradlí mostů svařovaného nebo šroubovaného výroba dílů hmotnosti do 50 kg</t>
  </si>
  <si>
    <t>18,09*2</t>
  </si>
  <si>
    <t>911122211</t>
  </si>
  <si>
    <t>Montáž dílů ocelového zábradlí do 50 kg při opravách mostů</t>
  </si>
  <si>
    <t>-194404616</t>
  </si>
  <si>
    <t>Oprava částí ocelového zábradlí mostů svařovaného nebo šroubovaného montáž dílů hmotnosti do 50 kg</t>
  </si>
  <si>
    <t>136112380-01</t>
  </si>
  <si>
    <t>plech tlustý hladký jakost S 235 JR, 16x2000x3000 mm</t>
  </si>
  <si>
    <t>374827680</t>
  </si>
  <si>
    <t>plechy tlusté hladké - tabule jakost oceli S 235JR  (11 375.1) 15  x 2000 x 3000 mm</t>
  </si>
  <si>
    <t>36,180/1000</t>
  </si>
  <si>
    <t>608095152</t>
  </si>
  <si>
    <t>7*4*0,3</t>
  </si>
  <si>
    <t>-791805438</t>
  </si>
  <si>
    <t>do říms průčelí</t>
  </si>
  <si>
    <t>938131111</t>
  </si>
  <si>
    <t>Odstranění přebytečné zeminy (nánosů) u říms průčelního zdiva a křídel ručně</t>
  </si>
  <si>
    <t>562103952</t>
  </si>
  <si>
    <t xml:space="preserve">odkop za křídlem pro dlažbu </t>
  </si>
  <si>
    <t>7*1*0,35*4</t>
  </si>
  <si>
    <t>941111121</t>
  </si>
  <si>
    <t>Montáž lešení řadového trubkového lehkého s podlahami zatížení do 200 kg/m2 š do 1,2 m v do 10 m</t>
  </si>
  <si>
    <t>-1205420142</t>
  </si>
  <si>
    <t>Montáž lešení řadového trubkového lehkého pracovního s podlahami  s provozním zatížením tř. 3 do 200 kg/m2 šířky tř. W09 přes 0,9 do 1,2 m, výšky do 10 m</t>
  </si>
  <si>
    <t xml:space="preserve">pručelí </t>
  </si>
  <si>
    <t>5,2*(4,8-1,8)*2</t>
  </si>
  <si>
    <t xml:space="preserve">křídla </t>
  </si>
  <si>
    <t>13*4</t>
  </si>
  <si>
    <t>941111221</t>
  </si>
  <si>
    <t>Příplatek k lešení řadovému trubkovému lehkému s podlahami š 1,2 m v 10 m za první a ZKD den použití</t>
  </si>
  <si>
    <t>-1367922556</t>
  </si>
  <si>
    <t>Montáž lešení řadového trubkového lehkého pracovního s podlahami  s provozním zatížením tř. 3 do 200 kg/m2 Příplatek za první a každý další den použití lešení k ceně -1121</t>
  </si>
  <si>
    <t>83,2*30</t>
  </si>
  <si>
    <t>941111821</t>
  </si>
  <si>
    <t>Demontáž lešení řadového trubkového lehkého s podlahami zatížení do 200 kg/m2 š do 1,2 m v do 10 m</t>
  </si>
  <si>
    <t>-765547096</t>
  </si>
  <si>
    <t>Demontáž lešení řadového trubkového lehkého pracovního s podlahami  s provozním zatížením tř. 3 do 200 kg/m2 šířky tř. W09 přes 0,9 do 1,2 m, výšky do 10 m</t>
  </si>
  <si>
    <t>83,2</t>
  </si>
  <si>
    <t>949101112</t>
  </si>
  <si>
    <t>Lešení pomocné pro objekty pozemních staveb s lešeňovou podlahou v do 3,5 m zatížení do 150 kg/m2</t>
  </si>
  <si>
    <t>-1925638995</t>
  </si>
  <si>
    <t>Lešení pomocné pracovní pro objekty pozemních staveb  pro zatížení do 150 kg/m2, o výšce lešeňové podlahy přes 1,9 do 3,5 m</t>
  </si>
  <si>
    <t>1,9*7,94</t>
  </si>
  <si>
    <t>953965R001</t>
  </si>
  <si>
    <t>Kotevní šroub a matice pro chemické kotvy M 16 NEREZ - A4</t>
  </si>
  <si>
    <t>1406710372</t>
  </si>
  <si>
    <t>Kotvy chemické s vyvrtáním otvoru  kotevní šrouby pro chemické kotvy, velikost M 16, délka 260 mm</t>
  </si>
  <si>
    <t xml:space="preserve">šrouby do patních desek zábradlí </t>
  </si>
  <si>
    <t>12*2</t>
  </si>
  <si>
    <t>963051111</t>
  </si>
  <si>
    <t>Bourání mostní nosné konstrukce z ŽB</t>
  </si>
  <si>
    <t>1659697469</t>
  </si>
  <si>
    <t>Bourání mostních konstrukcí nosných konstrukcí ze železového betonu</t>
  </si>
  <si>
    <t xml:space="preserve">bourání říms na křídlech </t>
  </si>
  <si>
    <t>0,093*7*4</t>
  </si>
  <si>
    <t>bourání říms</t>
  </si>
  <si>
    <t>0,193*5,2*2</t>
  </si>
  <si>
    <t>966075141</t>
  </si>
  <si>
    <t>Odstranění kovového zábradlí vcelku</t>
  </si>
  <si>
    <t>-1368747995</t>
  </si>
  <si>
    <t>Odstranění různých konstrukcí na mostech kovového zábradlí vcelku</t>
  </si>
  <si>
    <t>5,2+5,2</t>
  </si>
  <si>
    <t>985131111</t>
  </si>
  <si>
    <t>Očištění ploch stěn, rubu kleneb a podlah tlakovou vodou</t>
  </si>
  <si>
    <t>-384570651</t>
  </si>
  <si>
    <t xml:space="preserve">opěry </t>
  </si>
  <si>
    <t>2,7*7,94*2</t>
  </si>
  <si>
    <t xml:space="preserve">pohled zleva </t>
  </si>
  <si>
    <t>9,6</t>
  </si>
  <si>
    <t xml:space="preserve">pohled zprava </t>
  </si>
  <si>
    <t>9,619</t>
  </si>
  <si>
    <t>kamenná zídka</t>
  </si>
  <si>
    <t>2,2</t>
  </si>
  <si>
    <t>985131211</t>
  </si>
  <si>
    <t>Očištění ploch stěn, rubu kleneb a podlah sušeným křemičitým pískem</t>
  </si>
  <si>
    <t>-1082112678</t>
  </si>
  <si>
    <t>Očištění ploch stěn, rubu kleneb a podlah tryskání pískem sušeným</t>
  </si>
  <si>
    <t>985132111</t>
  </si>
  <si>
    <t>Očištění ploch líce kleneb a podhledů tlakovou vodou</t>
  </si>
  <si>
    <t>10588576</t>
  </si>
  <si>
    <t xml:space="preserve">klenba </t>
  </si>
  <si>
    <t>2,985*7,940</t>
  </si>
  <si>
    <t>985132211</t>
  </si>
  <si>
    <t>Očištění ploch líce kleneb a podhledů sušeným křemičitým pískem</t>
  </si>
  <si>
    <t>-931214883</t>
  </si>
  <si>
    <t>Očištění ploch líce kleneb a podhledů tryskání pískem sušeným</t>
  </si>
  <si>
    <t>985142212</t>
  </si>
  <si>
    <t>Vysekání spojovací hmoty ze spár zdiva hl přes 40 mm dl do 12 m/m2</t>
  </si>
  <si>
    <t>-831652670</t>
  </si>
  <si>
    <t>Vysekání spojovací hmoty ze spár zdiva včetně vyčištění hloubky spáry přes 40 mm délky spáry na 1 m2 upravované plochy přes 6 do 12 m</t>
  </si>
  <si>
    <t>985223210</t>
  </si>
  <si>
    <t>Přezdívání kamenného zdiva do aktivované malty do 1 m3</t>
  </si>
  <si>
    <t>696854082</t>
  </si>
  <si>
    <t>Přezdívání zdiva do aktivované malty kamenného, objemu do 1 m3</t>
  </si>
  <si>
    <t>přezdění cca 5% do hloubky 30cm</t>
  </si>
  <si>
    <t>87,996*0,3*0,05</t>
  </si>
  <si>
    <t>58380758</t>
  </si>
  <si>
    <t>kámen lomový soklový (1t=1,5m2)</t>
  </si>
  <si>
    <t>439906685</t>
  </si>
  <si>
    <t>1,320*2,8</t>
  </si>
  <si>
    <t>985232112</t>
  </si>
  <si>
    <t>Hloubkové spárování zdiva aktivovanou maltou spára hl do 80 mm dl do 12 m/m2</t>
  </si>
  <si>
    <t>-1848427635</t>
  </si>
  <si>
    <t>Hloubkové spárování zdiva hloubky přes 40 do 80 mm aktivovanou maltou délky spáry na 1 m2 upravované plochy přes 6 do 12 m</t>
  </si>
  <si>
    <t>985233121</t>
  </si>
  <si>
    <t>Úprava spár po spárování zdiva uhlazením spára dl do 12 m/m2</t>
  </si>
  <si>
    <t>1278139884</t>
  </si>
  <si>
    <t>Úprava spár po spárování zdiva kamenného nebo cihelného délky spáry na 1 m2 upravované plochy přes 6 do 12 m uhlazením</t>
  </si>
  <si>
    <t>985331217</t>
  </si>
  <si>
    <t>Dodatečné vlepování betonářské výztuže D 20 mm do chemické malty včetně vyvrtání otvoru</t>
  </si>
  <si>
    <t>-863776810</t>
  </si>
  <si>
    <t>Dodatečné vlepování betonářské výztuže včetně vyvrtání a vyčištění otvoru chemickou maltou průměr výztuže 20 mm</t>
  </si>
  <si>
    <t xml:space="preserve">čelo vlevo </t>
  </si>
  <si>
    <t>0,8*35</t>
  </si>
  <si>
    <t xml:space="preserve">čelo vpravo </t>
  </si>
  <si>
    <t>0,8*200</t>
  </si>
  <si>
    <t>997211111</t>
  </si>
  <si>
    <t>Svislá doprava suti na v 3,5 m</t>
  </si>
  <si>
    <t>1166147497</t>
  </si>
  <si>
    <t>Svislá doprava suti nebo vybouraných hmot  s naložením do dopravního zařízení a s vyprázdněním dopravního zařízení na hromadu nebo do dopravního prostředku suti na výšku do 3,5 m</t>
  </si>
  <si>
    <t>1632126487</t>
  </si>
  <si>
    <t>-1101738462</t>
  </si>
  <si>
    <t>46,257*23</t>
  </si>
  <si>
    <t>347258767</t>
  </si>
  <si>
    <t>997221825</t>
  </si>
  <si>
    <t>Poplatek za uložení na skládce (skládkovné) stavebního odpadu železobetonového kód odpadu 170 101</t>
  </si>
  <si>
    <t>962401841</t>
  </si>
  <si>
    <t>Poplatek za uložení stavebního odpadu na skládce (skládkovné) z armovaného betonu zatříděného do Katalogu odpadů pod kódem 170 101</t>
  </si>
  <si>
    <t>75930450</t>
  </si>
  <si>
    <t>46,257-11,066</t>
  </si>
  <si>
    <t>-1247865576</t>
  </si>
  <si>
    <t>1764611996</t>
  </si>
  <si>
    <t>004 - SO 05-21-08 Železniční propustek v km 171,326</t>
  </si>
  <si>
    <t xml:space="preserve">001 - km 171,326 - propustek </t>
  </si>
  <si>
    <t>-369231038</t>
  </si>
  <si>
    <t>10*7</t>
  </si>
  <si>
    <t>10*6</t>
  </si>
  <si>
    <t>-1116658230</t>
  </si>
  <si>
    <t>130*0,02</t>
  </si>
  <si>
    <t>-1997858617</t>
  </si>
  <si>
    <t>10*7*0,15</t>
  </si>
  <si>
    <t>10*6*0,15</t>
  </si>
  <si>
    <t>122202502</t>
  </si>
  <si>
    <t>Odkopávky a prokopávky nezapažené pro spodní stavbu železnic do 1000 m3 v hornině tř. 3</t>
  </si>
  <si>
    <t>-621317336</t>
  </si>
  <si>
    <t>Odkopávky a prokopávky nezapažené pro spodní stavbu železnic strojně s přemístěním výkopku v příčných profilech do 15 m nebo s naložením na dopravní prostředek v hornině tř. 3 přes 100 do 1 000 m3</t>
  </si>
  <si>
    <t xml:space="preserve">vpravo </t>
  </si>
  <si>
    <t>1,6*9</t>
  </si>
  <si>
    <t>3,53*3,5</t>
  </si>
  <si>
    <t xml:space="preserve">vlevo včetně koruny </t>
  </si>
  <si>
    <t>8,6*6,5</t>
  </si>
  <si>
    <t>1162839743</t>
  </si>
  <si>
    <t>-1426583129</t>
  </si>
  <si>
    <t>70,300/2</t>
  </si>
  <si>
    <t>161101103</t>
  </si>
  <si>
    <t>Svislé přemístění výkopku z horniny tř. 1 až 4 hl výkopu do 6 m</t>
  </si>
  <si>
    <t>-11837297</t>
  </si>
  <si>
    <t>Svislé přemístění výkopku  bez naložení do dopravní nádoby avšak s vyprázdněním dopravní nádoby na hromadu nebo do dopravního prostředku z horniny tř. 1 až 4, při hloubce výkopu přes 4 do 6 m</t>
  </si>
  <si>
    <t>50%</t>
  </si>
  <si>
    <t>-1844304709</t>
  </si>
  <si>
    <t>2044909462</t>
  </si>
  <si>
    <t>82,655</t>
  </si>
  <si>
    <t>145213206</t>
  </si>
  <si>
    <t>82,655*15</t>
  </si>
  <si>
    <t>-1421914806</t>
  </si>
  <si>
    <t xml:space="preserve">ornice </t>
  </si>
  <si>
    <t>19,500</t>
  </si>
  <si>
    <t>171151101</t>
  </si>
  <si>
    <t>Hutnění boků násypů pro jakýkoliv sklon a míru zhutnění svahu</t>
  </si>
  <si>
    <t>-877555164</t>
  </si>
  <si>
    <t>Hutnění boků násypů z hornin soudržných a sypkých  pro jakýkoliv sklon, délku a míru zhutnění svahu</t>
  </si>
  <si>
    <t>5*8</t>
  </si>
  <si>
    <t>na výtoku</t>
  </si>
  <si>
    <t>6*8</t>
  </si>
  <si>
    <t>-710705796</t>
  </si>
  <si>
    <t>82,655*2</t>
  </si>
  <si>
    <t>867360705</t>
  </si>
  <si>
    <t xml:space="preserve">zpětné zásypy na vtoku i výtoku </t>
  </si>
  <si>
    <t>7,7*8</t>
  </si>
  <si>
    <t xml:space="preserve">obsyp trouby </t>
  </si>
  <si>
    <t>2,0*0,32*(2*3,14*0,4)*2</t>
  </si>
  <si>
    <t>601747709</t>
  </si>
  <si>
    <t>61,6*1,6</t>
  </si>
  <si>
    <t>58337303</t>
  </si>
  <si>
    <t>štěrkopísek frakce 0/8</t>
  </si>
  <si>
    <t>-658520456</t>
  </si>
  <si>
    <t xml:space="preserve">trouba na výtoku a na vtoku </t>
  </si>
  <si>
    <t>2,0*0,32*(2*3,14*0,4)*2*1,6</t>
  </si>
  <si>
    <t>567686349</t>
  </si>
  <si>
    <t>-1839047961</t>
  </si>
  <si>
    <t>130</t>
  </si>
  <si>
    <t>310695284</t>
  </si>
  <si>
    <t>130*0,06</t>
  </si>
  <si>
    <t>-749481539</t>
  </si>
  <si>
    <t>-1414565686</t>
  </si>
  <si>
    <t xml:space="preserve">separační geotextílie </t>
  </si>
  <si>
    <t>7,75*8</t>
  </si>
  <si>
    <t>789190428</t>
  </si>
  <si>
    <t>271572211</t>
  </si>
  <si>
    <t>Podsyp pod základové konstrukce se zhutněním z netříděného štěrkopísku</t>
  </si>
  <si>
    <t>-1718165054</t>
  </si>
  <si>
    <t>Podsyp pod základové konstrukce se zhutněním a urovnáním povrchu ze štěrkopísku netříděného</t>
  </si>
  <si>
    <t xml:space="preserve">na výtoku pod troubu </t>
  </si>
  <si>
    <t>2,445*1*0,335</t>
  </si>
  <si>
    <t>-99526096</t>
  </si>
  <si>
    <t xml:space="preserve">základový práh na vtoku </t>
  </si>
  <si>
    <t>0,64*1</t>
  </si>
  <si>
    <t>0,25*3,475</t>
  </si>
  <si>
    <t>702184202</t>
  </si>
  <si>
    <t>0,8*1*2</t>
  </si>
  <si>
    <t>0,8*0,8*2</t>
  </si>
  <si>
    <t>0,8*3,475*2</t>
  </si>
  <si>
    <t>0,8*0,5*2</t>
  </si>
  <si>
    <t>1544712223</t>
  </si>
  <si>
    <t>279113134</t>
  </si>
  <si>
    <t>Základová zeď tl do 300 mm z tvárnic ztraceného bednění včetně výplně z betonu tř. C 16/20</t>
  </si>
  <si>
    <t>-2133797153</t>
  </si>
  <si>
    <t>Základové zdi z tvárnic ztraceného bednění včetně výplně z betonu  bez zvláštních nároků na vliv prostředí třídy C 16/20, tloušťky zdiva přes 250 do 300 mm</t>
  </si>
  <si>
    <t xml:space="preserve">bednení stávajícího propustku pro zaplnění </t>
  </si>
  <si>
    <t>1,2*1,6*2</t>
  </si>
  <si>
    <t>369317311</t>
  </si>
  <si>
    <t>Výplň štoly v hor suché z cementopopílkové suspenze za rubem nosné obezdívky délky do 200 m</t>
  </si>
  <si>
    <t>690268212</t>
  </si>
  <si>
    <t>Výplň z popílkocementové suspenze za rubem nosné obezdívky  délky štoly, do 200 m, v hornině suché</t>
  </si>
  <si>
    <t xml:space="preserve">obetonování ocelové trouby </t>
  </si>
  <si>
    <t>0,49*9</t>
  </si>
  <si>
    <t>43021R001</t>
  </si>
  <si>
    <t xml:space="preserve">zasouvací dráha z dřevěných hranolů včetně materiálu D+M a připadných dalších nákladů na zasunutí </t>
  </si>
  <si>
    <t>1675150088</t>
  </si>
  <si>
    <t>1997130081</t>
  </si>
  <si>
    <t>191200650</t>
  </si>
  <si>
    <t>4,3*1,15</t>
  </si>
  <si>
    <t>7,9*1,15</t>
  </si>
  <si>
    <t>1215467491</t>
  </si>
  <si>
    <t>-1034257035</t>
  </si>
  <si>
    <t>14,030*1,3*4,44/1000</t>
  </si>
  <si>
    <t>919542111</t>
  </si>
  <si>
    <t>Zřízení propustku, mostku z trub ocelových rýhovaných kruhového profilu do DN 800 mm</t>
  </si>
  <si>
    <t>-428988772</t>
  </si>
  <si>
    <t>Zřízení propustku, podchodu, mostku nebo kanálu z trub ocelových rýhovaných  včetně montáže spojovacích prstenců, profilu kruhového DN do 800 mm</t>
  </si>
  <si>
    <t xml:space="preserve">zasunutím do stávajícího otvoru </t>
  </si>
  <si>
    <t>5+5+4,070</t>
  </si>
  <si>
    <t>55314412</t>
  </si>
  <si>
    <t>trouba ocelová flexibilní Pz s polymerovanou fólií z vlnitého plechu 800/2,0mm</t>
  </si>
  <si>
    <t>876720761</t>
  </si>
  <si>
    <t>55314432</t>
  </si>
  <si>
    <t>spojovací prstenec Pz s polymerovanou fólií flexibilní z vlnitého plechu 800/2,0mm</t>
  </si>
  <si>
    <t>238609780</t>
  </si>
  <si>
    <t>-2073349717</t>
  </si>
  <si>
    <t xml:space="preserve">odláždění </t>
  </si>
  <si>
    <t>2*3,14*0,4*2*0,3</t>
  </si>
  <si>
    <t>203577023</t>
  </si>
  <si>
    <t>2*3,14*0,4*2</t>
  </si>
  <si>
    <t>847554034</t>
  </si>
  <si>
    <t xml:space="preserve">bločkem do dlažby </t>
  </si>
  <si>
    <t>-762484264</t>
  </si>
  <si>
    <t>0,885*10,270*0,3</t>
  </si>
  <si>
    <t>2064307020</t>
  </si>
  <si>
    <t>10,270</t>
  </si>
  <si>
    <t>962021112</t>
  </si>
  <si>
    <t>Bourání mostních zdí a pilířů z kamene</t>
  </si>
  <si>
    <t>-1506950174</t>
  </si>
  <si>
    <t>Bourání mostních konstrukcí zdiva a pilířů z kamene nebo cihel</t>
  </si>
  <si>
    <t>1,36*0,8*2</t>
  </si>
  <si>
    <t xml:space="preserve">ubourání části NK a časti opěr </t>
  </si>
  <si>
    <t>0,38*1,22</t>
  </si>
  <si>
    <t>1,28*1,22*2</t>
  </si>
  <si>
    <t xml:space="preserve">část základu pro práh </t>
  </si>
  <si>
    <t>1,3*1,0*1*2</t>
  </si>
  <si>
    <t>-1168786636</t>
  </si>
  <si>
    <t>-1720288677</t>
  </si>
  <si>
    <t>24,019*24</t>
  </si>
  <si>
    <t>-842008300</t>
  </si>
  <si>
    <t>-1139297708</t>
  </si>
  <si>
    <t>24,019</t>
  </si>
  <si>
    <t>-2117056888</t>
  </si>
  <si>
    <t>Poznámka k položce:_x000D_
po polni cestě</t>
  </si>
  <si>
    <t>-977104150</t>
  </si>
  <si>
    <t>251914791</t>
  </si>
  <si>
    <t>9,240*0,00035</t>
  </si>
  <si>
    <t>-456190320</t>
  </si>
  <si>
    <t>9,240*2</t>
  </si>
  <si>
    <t>-1314192726</t>
  </si>
  <si>
    <t>18,480*0,4/1000</t>
  </si>
  <si>
    <t>391115322</t>
  </si>
  <si>
    <t>-2100705140</t>
  </si>
  <si>
    <t>Poznámka k položce:_x000D_
Vytyčení dotčených inženýrských sítí včetně zajištění dohledu správce sítí při provádění stavebních prací v blízkosti sítí.</t>
  </si>
  <si>
    <t>1584075122</t>
  </si>
  <si>
    <t>-108043642</t>
  </si>
  <si>
    <t>Poznámka k položce:_x000D_
dodávky vody a energie, příjezdové komunikace včetně příp. omezení provozu a dopravního značení, příp. pronájmy pozemků, střežení pracoviště, uvedení pozemků do původního stavu</t>
  </si>
  <si>
    <t>005 - SO 05-21-09 Železniční propustek v km 171,966</t>
  </si>
  <si>
    <t>001 - propustek km 171,966</t>
  </si>
  <si>
    <t xml:space="preserve">    2 -  Zakládání</t>
  </si>
  <si>
    <t xml:space="preserve">50% ve výškách </t>
  </si>
  <si>
    <t>13*13/2</t>
  </si>
  <si>
    <t xml:space="preserve">vlevo </t>
  </si>
  <si>
    <t>13*12/2</t>
  </si>
  <si>
    <t>13*13*0,02</t>
  </si>
  <si>
    <t>13*12*0,02</t>
  </si>
  <si>
    <t>24,31*1,15*0,15</t>
  </si>
  <si>
    <t>18,22*1,15*0,15</t>
  </si>
  <si>
    <t>24,31*1,15</t>
  </si>
  <si>
    <t>18,22*1,15</t>
  </si>
  <si>
    <t>48,910*0,015</t>
  </si>
  <si>
    <t>48,910</t>
  </si>
  <si>
    <t xml:space="preserve"> Zakládání</t>
  </si>
  <si>
    <t>1745424617</t>
  </si>
  <si>
    <t>9,2*11</t>
  </si>
  <si>
    <t>2042512220</t>
  </si>
  <si>
    <t>275311127</t>
  </si>
  <si>
    <t>Základové patky a bloky z betonu prostého C 25/30</t>
  </si>
  <si>
    <t>-232639430</t>
  </si>
  <si>
    <t>Základové konstrukce z betonu prostého patky a bloky ve výkopu nebo na hlavách pilot C 25/30</t>
  </si>
  <si>
    <t>patky zábradlí  do chráničky DN 200</t>
  </si>
  <si>
    <t>0,24</t>
  </si>
  <si>
    <t xml:space="preserve">římsy pručelí </t>
  </si>
  <si>
    <t>(0,08+0,3+0,15+0,02+0,115)*5,590*2</t>
  </si>
  <si>
    <t>404,386/1000</t>
  </si>
  <si>
    <t>388995215</t>
  </si>
  <si>
    <t>Chránička kabelů z trub HDPE v římse DN 200</t>
  </si>
  <si>
    <t>-1563354995</t>
  </si>
  <si>
    <t>Chránička kabelů v římse z trub HDPE  přes DN 160 do DN 200</t>
  </si>
  <si>
    <t xml:space="preserve">pro patky zábradlí do gabionu </t>
  </si>
  <si>
    <t>0,55*6*2</t>
  </si>
  <si>
    <t>471778519</t>
  </si>
  <si>
    <t xml:space="preserve">pod kladní vrstva 0-32 </t>
  </si>
  <si>
    <t>101,2*0,2</t>
  </si>
  <si>
    <t xml:space="preserve">POD DLAŽBY </t>
  </si>
  <si>
    <t>48,910*1,33*4,44/1000</t>
  </si>
  <si>
    <t>PANEL A</t>
  </si>
  <si>
    <t>8,4*2*0,274</t>
  </si>
  <si>
    <t>80x80x10</t>
  </si>
  <si>
    <t>3,28*2*0,314</t>
  </si>
  <si>
    <t>PANEL B</t>
  </si>
  <si>
    <t>11,91*4*0,274</t>
  </si>
  <si>
    <t>3,28*4*0,314</t>
  </si>
  <si>
    <t>1,517*23,836</t>
  </si>
  <si>
    <t>17,36</t>
  </si>
  <si>
    <t>28,4</t>
  </si>
  <si>
    <t>911121211</t>
  </si>
  <si>
    <t>Výroba ocelového zábradli při opravách mostů</t>
  </si>
  <si>
    <t>724040554</t>
  </si>
  <si>
    <t>Oprava ocelového zábradlí svařovaného nebo šroubovaného výroba</t>
  </si>
  <si>
    <t>10,8*2</t>
  </si>
  <si>
    <t>130104280</t>
  </si>
  <si>
    <t>úhelník ocelový rovnostranný jakost 11 375 70x70x6mm</t>
  </si>
  <si>
    <t>-752700091</t>
  </si>
  <si>
    <t>Poznámka k položce:_x000D_
Hmotnost: 6,40 kg/m</t>
  </si>
  <si>
    <t>53,59/1000*2</t>
  </si>
  <si>
    <t>75,99/1000*4</t>
  </si>
  <si>
    <t>13011067</t>
  </si>
  <si>
    <t>úhelník ocelový rovnostranný jakost 11 375 80x80x10mm</t>
  </si>
  <si>
    <t>-1976855920</t>
  </si>
  <si>
    <t>39,03/1000*2</t>
  </si>
  <si>
    <t>39,03/1000*4</t>
  </si>
  <si>
    <t>17,36*0,3</t>
  </si>
  <si>
    <t>28,4*0,3</t>
  </si>
  <si>
    <t>938121111</t>
  </si>
  <si>
    <t>Odstranění náletových křovin, dřevin a travnatého porostu ve výškách v okolí říms a křídel</t>
  </si>
  <si>
    <t>-585119049</t>
  </si>
  <si>
    <t>Odstraňování náletových křovin, dřevin a travnatého porostu ve výškách v okolí mostních říms a křídel</t>
  </si>
  <si>
    <t xml:space="preserve">50% </t>
  </si>
  <si>
    <t xml:space="preserve">pro dlažby </t>
  </si>
  <si>
    <t>24,31*1,15*0,35</t>
  </si>
  <si>
    <t>18,22*1,15*0,35</t>
  </si>
  <si>
    <t>16,6</t>
  </si>
  <si>
    <t>8,3*2</t>
  </si>
  <si>
    <t>7,2*2</t>
  </si>
  <si>
    <t>64,6*30</t>
  </si>
  <si>
    <t>64,6</t>
  </si>
  <si>
    <t>943211111</t>
  </si>
  <si>
    <t>Montáž lešení prostorového rámového lehkého s podlahami zatížení do 200 kg/m2 v do 10 m</t>
  </si>
  <si>
    <t>1853904360</t>
  </si>
  <si>
    <t>Montáž lešení prostorového rámového lehkého pracovního s podlahami  s provozním zatížením tř. 3 do 200 kg/m2, výšky do 10 m</t>
  </si>
  <si>
    <t>1,9*(3,2-1,7)*15,755</t>
  </si>
  <si>
    <t>943211211</t>
  </si>
  <si>
    <t>Příplatek k lešení prostorovému rámovému lehkému s podlahami v do 10 m za první a ZKD den použití</t>
  </si>
  <si>
    <t>2003943113</t>
  </si>
  <si>
    <t>Montáž lešení prostorového rámového lehkého pracovního s podlahami  Příplatek za první a každý další den použití lešení k ceně -1111</t>
  </si>
  <si>
    <t>44,902*30</t>
  </si>
  <si>
    <t>943211811</t>
  </si>
  <si>
    <t>Demontáž lešení prostorového rámového lehkého s podlahami zatížení do 200 kg/m2 v do 10 m</t>
  </si>
  <si>
    <t>69852992</t>
  </si>
  <si>
    <t>Demontáž lešení prostorového rámového lehkého pracovního s podlahami  s provozním zatížením tř. 3 do 200 kg/m2, výšky do 10 m</t>
  </si>
  <si>
    <t>1,9*15,755</t>
  </si>
  <si>
    <t>966023211</t>
  </si>
  <si>
    <t>Snesení nevyhovujících kamenných římsových desek na průčelním zdivu a křídlech</t>
  </si>
  <si>
    <t>1707529112</t>
  </si>
  <si>
    <t>Snesení kamenných římsových desek na průčelním zdivu a křídlech</t>
  </si>
  <si>
    <t>0,135*5,168</t>
  </si>
  <si>
    <t>0,135*5,59</t>
  </si>
  <si>
    <t>989759421</t>
  </si>
  <si>
    <t>15,755*3,270*2</t>
  </si>
  <si>
    <t xml:space="preserve">křídla vlevo </t>
  </si>
  <si>
    <t xml:space="preserve">křídla vpravo </t>
  </si>
  <si>
    <t>zleva</t>
  </si>
  <si>
    <t>11,732</t>
  </si>
  <si>
    <t>vpravo</t>
  </si>
  <si>
    <t>10,6</t>
  </si>
  <si>
    <t>-683738495</t>
  </si>
  <si>
    <t>-215298525</t>
  </si>
  <si>
    <t>klenba</t>
  </si>
  <si>
    <t>2,98*15,755</t>
  </si>
  <si>
    <t>1881958153</t>
  </si>
  <si>
    <t>203,320*0,3*0,05</t>
  </si>
  <si>
    <t>3,050*3,0</t>
  </si>
  <si>
    <t>0,8*38</t>
  </si>
  <si>
    <t>69,745*23</t>
  </si>
  <si>
    <t>69,745</t>
  </si>
  <si>
    <t>006 - SO 05-20-04 Železniční most v km 172,016</t>
  </si>
  <si>
    <t>001 - most km 172,016</t>
  </si>
  <si>
    <t>10*15,7*4/2</t>
  </si>
  <si>
    <t>10*15,7*4*0,02</t>
  </si>
  <si>
    <t>13,15*0,15</t>
  </si>
  <si>
    <t>13,3*0,15</t>
  </si>
  <si>
    <t>12,4*0,15</t>
  </si>
  <si>
    <t>13,6*0,15</t>
  </si>
  <si>
    <t xml:space="preserve">výustění odvodnění </t>
  </si>
  <si>
    <t>1*1*4*0,15</t>
  </si>
  <si>
    <t>-765233979</t>
  </si>
  <si>
    <t>31,7*0,5</t>
  </si>
  <si>
    <t>42,82*0,5</t>
  </si>
  <si>
    <t>4,2*5,140</t>
  </si>
  <si>
    <t>0,8*0,5*2,7</t>
  </si>
  <si>
    <t>0,8*0,5*3,425</t>
  </si>
  <si>
    <t>1844705776</t>
  </si>
  <si>
    <t>68,841</t>
  </si>
  <si>
    <t>1510549438</t>
  </si>
  <si>
    <t>Poznámka k položce:_x000D_
u kabelů</t>
  </si>
  <si>
    <t xml:space="preserve">ČD Telematika, SSZT SŽDC </t>
  </si>
  <si>
    <t>8*2</t>
  </si>
  <si>
    <t>132202521</t>
  </si>
  <si>
    <t>Hloubení rýh š do 2000 mm vedle kolejí strojně v hornině tř. 3</t>
  </si>
  <si>
    <t>-558738358</t>
  </si>
  <si>
    <t>Hloubení rýh vedle kolejí šířky přes 600 do 2 000 mm strojně zapažených i nezapažených, pro jakýkoliv objem výkopu v hornině tř. 3</t>
  </si>
  <si>
    <t>pro přechody</t>
  </si>
  <si>
    <t>8*2,92*4</t>
  </si>
  <si>
    <t>132202529</t>
  </si>
  <si>
    <t>Příplatek za lepivost u hloubení rýh š do 2000 mm vedle kolejí strojně v hornině tř. 3</t>
  </si>
  <si>
    <t>-37309480</t>
  </si>
  <si>
    <t>Hloubení rýh vedle kolejí šířky přes 600 do 2 000 mm strojně zapažených i nezapažených, pro jakýkoliv objem výkopu Příplatek k ceně za lepivost hornin tř. 3</t>
  </si>
  <si>
    <t>93,440/2</t>
  </si>
  <si>
    <t>161101105</t>
  </si>
  <si>
    <t>Svislé přemístění výkopku z horniny tř. 1 až 4 hl výkopu do 10 m</t>
  </si>
  <si>
    <t>-161905204</t>
  </si>
  <si>
    <t>Svislé přemístění výkopku  bez naložení do dopravní nádoby avšak s vyprázdněním dopravní nádoby na hromadu nebo do dopravního prostředku z horniny tř. 1 až 4, při hloubce výkopu přes 8 do 10 m</t>
  </si>
  <si>
    <t>340622752</t>
  </si>
  <si>
    <t>186,880</t>
  </si>
  <si>
    <t>154,491</t>
  </si>
  <si>
    <t>-412622157</t>
  </si>
  <si>
    <t>93,440</t>
  </si>
  <si>
    <t>-753459346</t>
  </si>
  <si>
    <t>93,440*15</t>
  </si>
  <si>
    <t>167101102</t>
  </si>
  <si>
    <t>Nakládání výkopku z hornin tř. 1 až 4 přes 100 m3</t>
  </si>
  <si>
    <t>-120802915</t>
  </si>
  <si>
    <t>Nakládání, skládání a překládání neulehlého výkopku nebo sypaniny  nakládání, množství přes 100 m3, z hornin tř. 1 až 4</t>
  </si>
  <si>
    <t>8,468</t>
  </si>
  <si>
    <t>-2039646613</t>
  </si>
  <si>
    <t>13,15</t>
  </si>
  <si>
    <t>13,3</t>
  </si>
  <si>
    <t>12,4</t>
  </si>
  <si>
    <t>13,6</t>
  </si>
  <si>
    <t>1*1*4</t>
  </si>
  <si>
    <t>-818017599</t>
  </si>
  <si>
    <t>93,440*2</t>
  </si>
  <si>
    <t>-951689114</t>
  </si>
  <si>
    <t xml:space="preserve">přechody obsyp vytlačená </t>
  </si>
  <si>
    <t>93,440-(8*1,9*4)</t>
  </si>
  <si>
    <t>-1932093303</t>
  </si>
  <si>
    <t>32,640*1,6</t>
  </si>
  <si>
    <t>56,450*0,015</t>
  </si>
  <si>
    <t>56,450</t>
  </si>
  <si>
    <t>212795111</t>
  </si>
  <si>
    <t>Příčné odvodnění mostní opěry z plastových trub DN 160 včetně podkladního betonu, štěrkového obsypu</t>
  </si>
  <si>
    <t>991973739</t>
  </si>
  <si>
    <t>Příčné odvodnění za opěrou z plastových trub</t>
  </si>
  <si>
    <t>Poznámka k položce:_x000D_
dle TZ bod 4.7 včetně utěsnění vhodným tmelem</t>
  </si>
  <si>
    <t>6,5*2</t>
  </si>
  <si>
    <t>224111114</t>
  </si>
  <si>
    <t>Vrty maloprofilové D do 56 mm úklon do 45° hl do 25 m hor. III a IV</t>
  </si>
  <si>
    <t>-54576299</t>
  </si>
  <si>
    <t>Maloprofilové vrty průběžným sacím vrtáním průměru do 56 mm do úklonu 45° v hl 0 až 25 m v hornině tř. III a IV</t>
  </si>
  <si>
    <t>OPĚRA O01</t>
  </si>
  <si>
    <t>139,75</t>
  </si>
  <si>
    <t>OPĚRA O02</t>
  </si>
  <si>
    <t xml:space="preserve">ČELA </t>
  </si>
  <si>
    <t xml:space="preserve">KŘÍDLA </t>
  </si>
  <si>
    <t>679</t>
  </si>
  <si>
    <t>281601111</t>
  </si>
  <si>
    <t>Injektování vrtů nízkotlaké vzestupné s jednoduchým obturátorem tlakem do 0,6 MPa</t>
  </si>
  <si>
    <t>hod</t>
  </si>
  <si>
    <t>400275768</t>
  </si>
  <si>
    <t>Injektování  s jednoduchým obturátorem nebo bez obturátoru vzestupné, tlakem do 0,60 MPa</t>
  </si>
  <si>
    <t>35,416*3,5</t>
  </si>
  <si>
    <t>58521133-01</t>
  </si>
  <si>
    <t>Injektážní směs</t>
  </si>
  <si>
    <t>-348562604</t>
  </si>
  <si>
    <t>DLE T.Z. - Konečná mezerovitost bude max. 5 %.</t>
  </si>
  <si>
    <t>OPĚRY A ZÁKLADY</t>
  </si>
  <si>
    <t>61,51*5,140*0,05</t>
  </si>
  <si>
    <t>55*1,9*2*0,05</t>
  </si>
  <si>
    <t>48,2*1,9*2*0,05</t>
  </si>
  <si>
    <t xml:space="preserve">Přechody </t>
  </si>
  <si>
    <t>3,5</t>
  </si>
  <si>
    <t xml:space="preserve">římsy přechodů </t>
  </si>
  <si>
    <t>(0,08+0,3+0,15+0,03+0,115)*6*4</t>
  </si>
  <si>
    <t>dle výkresu č. 5</t>
  </si>
  <si>
    <t>840,080/1000</t>
  </si>
  <si>
    <t>334213111</t>
  </si>
  <si>
    <t>Zdivo mostů z nepravidelných kamenů na maltu, objem jednoho kamene do 0,02 m3</t>
  </si>
  <si>
    <t>-1787343390</t>
  </si>
  <si>
    <t>Zdivo pilířů, opěr a křídel mostů z lomového kamene štípaného nebo ručně vybíraného na maltu z nepravidelných kamenů objemu 1 kusu kamene do 0,02 m3</t>
  </si>
  <si>
    <t>přechody</t>
  </si>
  <si>
    <t xml:space="preserve">základy </t>
  </si>
  <si>
    <t xml:space="preserve">dříky </t>
  </si>
  <si>
    <t>388995112</t>
  </si>
  <si>
    <t>Tvarovka kabelovodu HDPE do konstrukce římsy tvaru žlab s víkem</t>
  </si>
  <si>
    <t>449904133</t>
  </si>
  <si>
    <t>Tvarovka kabelovodu HDPE do konstrukce římsy  tvar žlab s víkem</t>
  </si>
  <si>
    <t>21*2</t>
  </si>
  <si>
    <t>451315115</t>
  </si>
  <si>
    <t>Podkladní nebo výplňová vrstva z betonu C 16/20 tl do 100 mm</t>
  </si>
  <si>
    <t>-1602997426</t>
  </si>
  <si>
    <t>Podkladní a výplňové vrstvy z betonu prostého  tloušťky do 100 mm, z betonu C 16/20</t>
  </si>
  <si>
    <t xml:space="preserve">pod přechody </t>
  </si>
  <si>
    <t>6,150*1,3*4</t>
  </si>
  <si>
    <t>451315125</t>
  </si>
  <si>
    <t>Podkladní nebo výplňová vrstva z betonu C 16/20 tl do 150 mm</t>
  </si>
  <si>
    <t>1088847299</t>
  </si>
  <si>
    <t>Podkladní a výplňové vrstvy z betonu prostého  tloušťky do 150 mm, z betonu C 16/20</t>
  </si>
  <si>
    <t>-1732917083</t>
  </si>
  <si>
    <t xml:space="preserve">POD PATNÍ DESKY </t>
  </si>
  <si>
    <t xml:space="preserve">NA ŘÍMSE </t>
  </si>
  <si>
    <t>0,2*0,24*5</t>
  </si>
  <si>
    <t xml:space="preserve">PŘECHODY </t>
  </si>
  <si>
    <t>0,2*0,24*3*4</t>
  </si>
  <si>
    <t>197301730</t>
  </si>
  <si>
    <t>1,104*2</t>
  </si>
  <si>
    <t>13,15*1,15</t>
  </si>
  <si>
    <t>13,3*1,15</t>
  </si>
  <si>
    <t>12,4*1,15</t>
  </si>
  <si>
    <t>13,6*1,15</t>
  </si>
  <si>
    <t>1*1*4*1,15</t>
  </si>
  <si>
    <t>457311117</t>
  </si>
  <si>
    <t>Vyrovnávací nebo spádový beton C 25/30 včetně úpravy povrchu</t>
  </si>
  <si>
    <t>1237505616</t>
  </si>
  <si>
    <t>Vyrovnávací nebo spádový beton včetně úpravy povrchu  C 25/30</t>
  </si>
  <si>
    <t xml:space="preserve">OBNOVA DESKY U PŘECHODŮ </t>
  </si>
  <si>
    <t>0,5*3,15*0,15*4</t>
  </si>
  <si>
    <t>64,918*1,33*4,44/1000</t>
  </si>
  <si>
    <t xml:space="preserve">U PŘECHODŮ </t>
  </si>
  <si>
    <t>0,5*3,15*1,33*7,9*4/1000</t>
  </si>
  <si>
    <t>622331101</t>
  </si>
  <si>
    <t>Cementová omítka hrubá jednovrstvá nezatřená vnějších stěn nanášená ručně</t>
  </si>
  <si>
    <t>135829121</t>
  </si>
  <si>
    <t>Omítka cementová vnějších ploch  nanášená ručně jednovrstvá, tloušťky do 15 mm hrubá nezatřená stěn</t>
  </si>
  <si>
    <t xml:space="preserve">pod izolaci na přechodech </t>
  </si>
  <si>
    <t>1,38*3,15*4</t>
  </si>
  <si>
    <t xml:space="preserve">STÁVAJÍCÍ UPRAVENE ZÁBRADLÍ NA ŘÍMSE </t>
  </si>
  <si>
    <t>70X70X6</t>
  </si>
  <si>
    <t>8,825*3*0,274</t>
  </si>
  <si>
    <t>8,615*3*0,274</t>
  </si>
  <si>
    <t>80X80X10</t>
  </si>
  <si>
    <t>1,040*6*0,314</t>
  </si>
  <si>
    <t>1,040*5*0,314</t>
  </si>
  <si>
    <t xml:space="preserve">PATNÍ DESKY </t>
  </si>
  <si>
    <t>0,2*0,24*2*(5+6)</t>
  </si>
  <si>
    <t xml:space="preserve">NA PŘECHODECH </t>
  </si>
  <si>
    <t>8,85*4*0,274</t>
  </si>
  <si>
    <t>3,165*4*0,314</t>
  </si>
  <si>
    <t>0,2*0,24*2*3*4</t>
  </si>
  <si>
    <t>1,517*33,811</t>
  </si>
  <si>
    <t>628633112</t>
  </si>
  <si>
    <t>Spárování kamenného zdiva mostů aktivovanou maltou spára hl do 40 mm dl do 12 m/m2</t>
  </si>
  <si>
    <t>-1767056727</t>
  </si>
  <si>
    <t>Spárování zdiva pilířů, opěr a křídel mostů z lomového kamene aktivovanou maltou, hloubky do 40 mm délka spáry na 1 m2 upravované plochy přes 6 do 12 m</t>
  </si>
  <si>
    <t>4,59*2*4</t>
  </si>
  <si>
    <t xml:space="preserve">dlažba a římsy křídel a přechody </t>
  </si>
  <si>
    <t>1+2</t>
  </si>
  <si>
    <t>1*2</t>
  </si>
  <si>
    <t>přechody a římsa</t>
  </si>
  <si>
    <t>1,8*4</t>
  </si>
  <si>
    <t>-472715060</t>
  </si>
  <si>
    <t xml:space="preserve">Úprava stávajícího zábradlí </t>
  </si>
  <si>
    <t>36,18</t>
  </si>
  <si>
    <t>30,15</t>
  </si>
  <si>
    <t>-1386495526</t>
  </si>
  <si>
    <t xml:space="preserve">na přechody </t>
  </si>
  <si>
    <t>2,950*4</t>
  </si>
  <si>
    <t xml:space="preserve">na římsu </t>
  </si>
  <si>
    <t>8,615+8,825</t>
  </si>
  <si>
    <t>PŘECHODY</t>
  </si>
  <si>
    <t>74,34/1000*4</t>
  </si>
  <si>
    <t>30,57/1000*4</t>
  </si>
  <si>
    <t>-1220238410</t>
  </si>
  <si>
    <t>18,09/1000*4</t>
  </si>
  <si>
    <t>36,18/1000</t>
  </si>
  <si>
    <t>30,15/1000</t>
  </si>
  <si>
    <t>(1+2)*0,3</t>
  </si>
  <si>
    <t>1*2*0,3</t>
  </si>
  <si>
    <t>0,76*4</t>
  </si>
  <si>
    <t>do říms průčelí (tabulkou )</t>
  </si>
  <si>
    <t>13,15*0,35</t>
  </si>
  <si>
    <t>13,3*0,35</t>
  </si>
  <si>
    <t>12,4*0,35</t>
  </si>
  <si>
    <t>13,6*0,35</t>
  </si>
  <si>
    <t>1*1*4*0,35</t>
  </si>
  <si>
    <t>10,2*8,5</t>
  </si>
  <si>
    <t>10*8,7</t>
  </si>
  <si>
    <t>52*2</t>
  </si>
  <si>
    <t>48,7</t>
  </si>
  <si>
    <t>326,400*30</t>
  </si>
  <si>
    <t>326,400</t>
  </si>
  <si>
    <t>(7,9-1,7)*5,140</t>
  </si>
  <si>
    <t>31,868*30</t>
  </si>
  <si>
    <t>961051111</t>
  </si>
  <si>
    <t>Bourání mostních základů z ŽB</t>
  </si>
  <si>
    <t>645806062</t>
  </si>
  <si>
    <t>Bourání mostních konstrukcí základů ze železového betonu</t>
  </si>
  <si>
    <t xml:space="preserve">desek ve výbězích </t>
  </si>
  <si>
    <t>0,5*2,46*0,15*3,150*4</t>
  </si>
  <si>
    <t>-2106018265</t>
  </si>
  <si>
    <t xml:space="preserve">stávající přechody </t>
  </si>
  <si>
    <t>2,36*0,8*2</t>
  </si>
  <si>
    <t>1,802*0,8*2</t>
  </si>
  <si>
    <t xml:space="preserve">dlažba </t>
  </si>
  <si>
    <t>1*0,25*4</t>
  </si>
  <si>
    <t>962051111</t>
  </si>
  <si>
    <t>Bourání mostních zdí a pilířů z ŽB</t>
  </si>
  <si>
    <t>477168729</t>
  </si>
  <si>
    <t>Bourání mostních konstrukcí zdiva a pilířů ze železového betonu</t>
  </si>
  <si>
    <t xml:space="preserve">řimsy přechodů </t>
  </si>
  <si>
    <t>0,7*2,48*4</t>
  </si>
  <si>
    <t>267926092</t>
  </si>
  <si>
    <t>13,920</t>
  </si>
  <si>
    <t>12,300</t>
  </si>
  <si>
    <t>985121222</t>
  </si>
  <si>
    <t>Tryskání degradovaného betonu líce kleneb vodou pod tlakem do 1250 barů</t>
  </si>
  <si>
    <t>1741520153</t>
  </si>
  <si>
    <t>Tryskání degradovaného betonu líce kleneb a podhledů vodou pod tlakem přes 300 do 1 250 barů</t>
  </si>
  <si>
    <t xml:space="preserve">sanace stávajících říms vpravo </t>
  </si>
  <si>
    <t>(1,39+0,2)*9,1</t>
  </si>
  <si>
    <t xml:space="preserve">sanace stávajících říms zleva  </t>
  </si>
  <si>
    <t>1,719*8,7</t>
  </si>
  <si>
    <t>985121912</t>
  </si>
  <si>
    <t>Příplatek k tryskání degradovaného betonu za plochu do 10 m2 jednotlivě</t>
  </si>
  <si>
    <t>-275879713</t>
  </si>
  <si>
    <t>Tryskání degradovaného betonu Příplatek k cenám za plochu do 10 m2 jednotlivě</t>
  </si>
  <si>
    <t>6,125*5,140*2</t>
  </si>
  <si>
    <t>48,7*2</t>
  </si>
  <si>
    <t>55,2*2</t>
  </si>
  <si>
    <t>28,878</t>
  </si>
  <si>
    <t>27,69+3,5</t>
  </si>
  <si>
    <t>5,735*5,140</t>
  </si>
  <si>
    <t>71</t>
  </si>
  <si>
    <t>72</t>
  </si>
  <si>
    <t>360,311*0,3*0,1</t>
  </si>
  <si>
    <t>73</t>
  </si>
  <si>
    <t>10,809*3,0</t>
  </si>
  <si>
    <t>74</t>
  </si>
  <si>
    <t>75</t>
  </si>
  <si>
    <t>76</t>
  </si>
  <si>
    <t>985311313</t>
  </si>
  <si>
    <t>Reprofilace rubu kleneb a podlah cementovými sanačními maltami tl 30 mm</t>
  </si>
  <si>
    <t>-435147393</t>
  </si>
  <si>
    <t>Reprofilace betonu sanačními maltami na cementové bázi ručně rubu kleneb a podlah, tloušťky přes 20 do 30 mm</t>
  </si>
  <si>
    <t>77</t>
  </si>
  <si>
    <t>985311912</t>
  </si>
  <si>
    <t>Příplatek při reprofilaci sanačními maltami za plochu do 10 m2 jednotlivě</t>
  </si>
  <si>
    <t>230031210</t>
  </si>
  <si>
    <t>Reprofilace betonu sanačními maltami na cementové bázi ručně Příplatek k cenám za plochu do 10 m2 jednotlivě</t>
  </si>
  <si>
    <t>78</t>
  </si>
  <si>
    <t>985311913</t>
  </si>
  <si>
    <t>Příplatek při reprofilaci sanačními maltami za větší členitost povrchu (sloupy, výklenky)</t>
  </si>
  <si>
    <t>-1993918311</t>
  </si>
  <si>
    <t>Reprofilace betonu sanačními maltami na cementové bázi ručně Příplatek k cenám za větší členitost povrchu (sloupy, výklenky)</t>
  </si>
  <si>
    <t>79</t>
  </si>
  <si>
    <t>985321111</t>
  </si>
  <si>
    <t>Ochranný nátěr výztuže na cementové bázi stěn, líce kleneb a podhledů 1 vrstva tl 1 mm</t>
  </si>
  <si>
    <t>1033806728</t>
  </si>
  <si>
    <t>Ochranný nátěr betonářské výztuže 1 vrstva tloušťky 1 mm na cementové bázi stěn, líce kleneb a podhledů</t>
  </si>
  <si>
    <t>80</t>
  </si>
  <si>
    <t>985323111</t>
  </si>
  <si>
    <t>Spojovací můstek reprofilovaného betonu na cementové bázi tl 1 mm</t>
  </si>
  <si>
    <t>-1805711010</t>
  </si>
  <si>
    <t>Spojovací můstek reprofilovaného betonu na cementové bázi, tloušťky 1 mm</t>
  </si>
  <si>
    <t>81</t>
  </si>
  <si>
    <t>985323912</t>
  </si>
  <si>
    <t>Příplatek k cenám spojovacího můstku za plochu do 10 m2 jednotlivě</t>
  </si>
  <si>
    <t>558849139</t>
  </si>
  <si>
    <t>Spojovací můstek reprofilovaného betonu Příplatek k cenám za plochu do 10 m2 jednotlivě</t>
  </si>
  <si>
    <t>82</t>
  </si>
  <si>
    <t>985324231</t>
  </si>
  <si>
    <t>Ochranný akrylátový nátěr betonu trojnásobný se stěrkou (OS-D)</t>
  </si>
  <si>
    <t>1821244116</t>
  </si>
  <si>
    <t>Ochranný nátěr betonu akrylátový trojnásobný se stěrkou (OS-D)</t>
  </si>
  <si>
    <t>83</t>
  </si>
  <si>
    <t>-563967277</t>
  </si>
  <si>
    <t>84</t>
  </si>
  <si>
    <t>997211119</t>
  </si>
  <si>
    <t>Příplatek ZKD 3,5 m výšky u svislé dopravy suti</t>
  </si>
  <si>
    <t>-365700140</t>
  </si>
  <si>
    <t>Svislá doprava suti nebo vybouraných hmot  s naložením do dopravního zařízení a s vyprázdněním dopravního zařízení na hromadu nebo do dopravního prostředku suti na výšku Příplatek k ceně za každých dalších i započatých 3,5 m výšky přes 3,5 m</t>
  </si>
  <si>
    <t>85</t>
  </si>
  <si>
    <t>86</t>
  </si>
  <si>
    <t>154,491*23</t>
  </si>
  <si>
    <t>87</t>
  </si>
  <si>
    <t>88</t>
  </si>
  <si>
    <t>327018550</t>
  </si>
  <si>
    <t>5,580+16,666</t>
  </si>
  <si>
    <t>89</t>
  </si>
  <si>
    <t>154,491-22,246</t>
  </si>
  <si>
    <t>90</t>
  </si>
  <si>
    <t>91</t>
  </si>
  <si>
    <t>1405254227</t>
  </si>
  <si>
    <t>92</t>
  </si>
  <si>
    <t>1729669053</t>
  </si>
  <si>
    <t>Poznámka k položce:_x000D_
Zhotovení Np - nátěr bet.konstrukcí ve styku se zeminou</t>
  </si>
  <si>
    <t>1,9*3,15*4</t>
  </si>
  <si>
    <t>93</t>
  </si>
  <si>
    <t>lak asfaltový penetrační</t>
  </si>
  <si>
    <t>-1480274302</t>
  </si>
  <si>
    <t>Poznámka k položce:_x000D_
Spotřeba 0,3-0,4kg/m2 dle povrchu, ředidlo technický benzín</t>
  </si>
  <si>
    <t>(0,4*23,940)/1000</t>
  </si>
  <si>
    <t>94</t>
  </si>
  <si>
    <t>-1692364429</t>
  </si>
  <si>
    <t>Poznámka k položce:_x000D_
Zhotovení 2x Na - nátěr bet.konstrukcí ve styku se zeminou</t>
  </si>
  <si>
    <t>"přechody</t>
  </si>
  <si>
    <t>23,940*2</t>
  </si>
  <si>
    <t>95</t>
  </si>
  <si>
    <t>lak asfaltový ALIT pro izolaci trub, bal. 160 kg</t>
  </si>
  <si>
    <t>-1166760826</t>
  </si>
  <si>
    <t>lak asfaltový izolační pro izolaci trub</t>
  </si>
  <si>
    <t>47,880*0,4/1000</t>
  </si>
  <si>
    <t>96</t>
  </si>
  <si>
    <t>711-R00</t>
  </si>
  <si>
    <t>Dodávka + montáž vodotěsné izolace schváleného typu - SVI (přípravná, vodotěsná a ochranná vrstva)</t>
  </si>
  <si>
    <t>-503872997</t>
  </si>
  <si>
    <t>97</t>
  </si>
  <si>
    <t>711-R01</t>
  </si>
  <si>
    <t>Dodávka + montáž přichycení SVI nerezovou lištou včetně navrtání, osazení hmoždinek a zatmelení</t>
  </si>
  <si>
    <t>531993797</t>
  </si>
  <si>
    <t>Poznámka k položce:_x000D_
Přichycení izolace na římse</t>
  </si>
  <si>
    <t>3,15*4</t>
  </si>
  <si>
    <t>98</t>
  </si>
  <si>
    <t>998711201</t>
  </si>
  <si>
    <t>Přesun hmot procentní pro izolace proti vodě, vlhkosti a plynům v objektech v do 6 m</t>
  </si>
  <si>
    <t>%</t>
  </si>
  <si>
    <t>-1991051865</t>
  </si>
  <si>
    <t>Přesun hmot pro izolace proti vodě, vlhkosti a plynům  stanovený procentní sazbou (%) z ceny vodorovná dopravní vzdálenost do 50 m v objektech výšky do 6 m</t>
  </si>
  <si>
    <t>043114000</t>
  </si>
  <si>
    <t>Zkoušky tlakové</t>
  </si>
  <si>
    <t>KPL</t>
  </si>
  <si>
    <t>163352666</t>
  </si>
  <si>
    <t>Poznámka k položce:_x000D_
vodní tlaková zkouška zdiva před injektáží a po injektáži</t>
  </si>
  <si>
    <t>007 - SO 05-20-05 Železniční most v km 172,055</t>
  </si>
  <si>
    <t>001 - most  km 172,055</t>
  </si>
  <si>
    <t>6*14*4/2</t>
  </si>
  <si>
    <t xml:space="preserve">nad pručelím </t>
  </si>
  <si>
    <t>6*9*2/2</t>
  </si>
  <si>
    <t>6*14*4*0,02</t>
  </si>
  <si>
    <t>6*9*2*0,02</t>
  </si>
  <si>
    <t>2,7*8,755*0,15</t>
  </si>
  <si>
    <t>2,7*8,890*0,15</t>
  </si>
  <si>
    <t>7,6*1*0,15*2</t>
  </si>
  <si>
    <t>5,6*1*0,15*2</t>
  </si>
  <si>
    <t>131212501</t>
  </si>
  <si>
    <t>Hloubení jam pro sloupky u železnic ručně do 0,5 m3 v soudržných horninách tř. 3</t>
  </si>
  <si>
    <t>1549148252</t>
  </si>
  <si>
    <t>Hloubení jam pro spodní stavbu železnic ručně pro sloupky zábradlí, značky, apod. objemu do 0,5 m3 s odhozením výkopku nebo naložením na dopravní prostředek v horninách tř. 3 soudržných</t>
  </si>
  <si>
    <t xml:space="preserve">výkop pro patky zábradlí </t>
  </si>
  <si>
    <t>0,35*0,35*1,0*6</t>
  </si>
  <si>
    <t>131212509</t>
  </si>
  <si>
    <t>Příplatek za lepivost, hloubení jam pro sloupky u železnic do 0,5 m3 ručně v horninách tř. 3</t>
  </si>
  <si>
    <t>-1905753257</t>
  </si>
  <si>
    <t>Hloubení jam pro spodní stavbu železnic ručně pro sloupky zábradlí, značky, apod. objemu do 0,5 m3 s odhozením výkopku nebo naložením na dopravní prostředek v horninách tř. 3 Příplatek k cenám za lepivost horniny tř. 3</t>
  </si>
  <si>
    <t>0,735</t>
  </si>
  <si>
    <t>0,735*15</t>
  </si>
  <si>
    <t>11,106</t>
  </si>
  <si>
    <t>2,3*8,89</t>
  </si>
  <si>
    <t>2,3*8,755</t>
  </si>
  <si>
    <t>7,5*1*2</t>
  </si>
  <si>
    <t>5,5*1*2</t>
  </si>
  <si>
    <t>0,735*2</t>
  </si>
  <si>
    <t>0,76*8,890</t>
  </si>
  <si>
    <t>0,96*8,875</t>
  </si>
  <si>
    <t xml:space="preserve">ZA KŘÍDLAMA </t>
  </si>
  <si>
    <t>1,1*7*2</t>
  </si>
  <si>
    <t>1,1*5,5*2</t>
  </si>
  <si>
    <t>42,776*1,6</t>
  </si>
  <si>
    <t>2,7*8,755</t>
  </si>
  <si>
    <t>2,7*8,890</t>
  </si>
  <si>
    <t>7,6*1*2</t>
  </si>
  <si>
    <t>5,6*1*2</t>
  </si>
  <si>
    <t>74,042*0,015</t>
  </si>
  <si>
    <t>74,042</t>
  </si>
  <si>
    <t>7,7*9</t>
  </si>
  <si>
    <t>OPĚRY</t>
  </si>
  <si>
    <t>147</t>
  </si>
  <si>
    <t>150,8</t>
  </si>
  <si>
    <t>531217305</t>
  </si>
  <si>
    <t xml:space="preserve">patky zábradlí  betonáž do zeminy bez bednění </t>
  </si>
  <si>
    <t>0,35*0,35*1*6</t>
  </si>
  <si>
    <t>275361116</t>
  </si>
  <si>
    <t>Výztuž základových patek a bloků z betonářské oceli 10 505</t>
  </si>
  <si>
    <t>-166472013</t>
  </si>
  <si>
    <t>Výztuž základových konstrukcí patek a bloků z betonářské oceli 10 505 (R) nebo BSt 500</t>
  </si>
  <si>
    <t>27,2/1000</t>
  </si>
  <si>
    <t>16,778*3,5</t>
  </si>
  <si>
    <t>17,887*15,250*0,05</t>
  </si>
  <si>
    <t>13,385*1,4*2*0,05</t>
  </si>
  <si>
    <t>9,036*1,4*2*0,05</t>
  </si>
  <si>
    <t>KŘÍDLA VPRAVO</t>
  </si>
  <si>
    <t>(0,08+0,3+0,15+0,02+0,115)*7,46*2</t>
  </si>
  <si>
    <t xml:space="preserve">římsy křídel </t>
  </si>
  <si>
    <t>(0,08+0,3+0,15+0,02+0,115)*7,4*2</t>
  </si>
  <si>
    <t>(0,08+0,3+0,15+0,02+0,115)*5,5*2</t>
  </si>
  <si>
    <t>1719,160/1000</t>
  </si>
  <si>
    <t xml:space="preserve">nadeznění čel </t>
  </si>
  <si>
    <t>0,36*7,460</t>
  </si>
  <si>
    <t>0,42*7,460</t>
  </si>
  <si>
    <t>0,15*7,4*2</t>
  </si>
  <si>
    <t>0,15*5,5*2</t>
  </si>
  <si>
    <t>0,55*6</t>
  </si>
  <si>
    <t>21,62*1,15</t>
  </si>
  <si>
    <t>21,8*1,15</t>
  </si>
  <si>
    <t>49,933*1,33*4,44/1000</t>
  </si>
  <si>
    <t xml:space="preserve">VLEVO </t>
  </si>
  <si>
    <t>8,4*0,274</t>
  </si>
  <si>
    <t>11,91*0,274*2</t>
  </si>
  <si>
    <t>2,11*0,314</t>
  </si>
  <si>
    <t>2,11*0,314*2</t>
  </si>
  <si>
    <t>0,2*0,24*2*6</t>
  </si>
  <si>
    <t xml:space="preserve">VPRAVO </t>
  </si>
  <si>
    <t>3,28*0,314</t>
  </si>
  <si>
    <t>3,25*2*0,314</t>
  </si>
  <si>
    <t>1,517*23,293</t>
  </si>
  <si>
    <t xml:space="preserve">nadezdění </t>
  </si>
  <si>
    <t>0,47*7,46*2</t>
  </si>
  <si>
    <t xml:space="preserve">na křídlech </t>
  </si>
  <si>
    <t>1,68*2</t>
  </si>
  <si>
    <t>0,77*2</t>
  </si>
  <si>
    <t>19,1</t>
  </si>
  <si>
    <t>22,1</t>
  </si>
  <si>
    <t>VPRAVO</t>
  </si>
  <si>
    <t xml:space="preserve">VPRAVO DO GABIONŮ </t>
  </si>
  <si>
    <t xml:space="preserve">VLEVO NA PATKY </t>
  </si>
  <si>
    <t>53,59/1000</t>
  </si>
  <si>
    <t>75,99/1000*2</t>
  </si>
  <si>
    <t>39,03/1000</t>
  </si>
  <si>
    <t>25,11/1000</t>
  </si>
  <si>
    <t>25,11/1000*2</t>
  </si>
  <si>
    <t>12,06/1000</t>
  </si>
  <si>
    <t>19,1*0,3</t>
  </si>
  <si>
    <t>22,1*0,3</t>
  </si>
  <si>
    <t xml:space="preserve">pručelí vlevo </t>
  </si>
  <si>
    <t>1,41*8,6</t>
  </si>
  <si>
    <t xml:space="preserve">Pručelí vpravo </t>
  </si>
  <si>
    <t>1,465*8,775</t>
  </si>
  <si>
    <t xml:space="preserve">dlažba za křídly </t>
  </si>
  <si>
    <t>1,1*7,5*2</t>
  </si>
  <si>
    <t>6,3*5</t>
  </si>
  <si>
    <t>6,47*4,22</t>
  </si>
  <si>
    <t>13,4*2</t>
  </si>
  <si>
    <t>9,1*2</t>
  </si>
  <si>
    <t>103,803*30</t>
  </si>
  <si>
    <t>103,803</t>
  </si>
  <si>
    <t>3,79*(3,73-1,7)*15,250</t>
  </si>
  <si>
    <t>117,329*30</t>
  </si>
  <si>
    <t>0,096*6,350</t>
  </si>
  <si>
    <t>0,096*6,470</t>
  </si>
  <si>
    <t>0,123*7,4*2</t>
  </si>
  <si>
    <t>0,123*5,5*2</t>
  </si>
  <si>
    <t>15,250*1,715*2</t>
  </si>
  <si>
    <t>9*2</t>
  </si>
  <si>
    <t>11,2</t>
  </si>
  <si>
    <t>5,960*15,250</t>
  </si>
  <si>
    <t>211,198*0,3*0,1</t>
  </si>
  <si>
    <t>6,336*3,0</t>
  </si>
  <si>
    <t>(0,8-0,49)*50</t>
  </si>
  <si>
    <t>(0,8-0,4)*224</t>
  </si>
  <si>
    <t>152,258*23</t>
  </si>
  <si>
    <t>152,258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</si>
</sst>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0" borderId="14" xfId="0" applyFont="1" applyBorder="1" applyAlignment="1">
      <alignment horizontal="left" vertical="center"/>
    </xf>
    <xf numFmtId="0" fontId="37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21" fillId="4" borderId="7" xfId="0" applyFont="1" applyFill="1" applyBorder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6"/>
  <sheetViews>
    <sheetView showGridLines="0" tabSelected="1" workbookViewId="0">
      <selection activeCell="AS88" sqref="AS8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 x14ac:dyDescent="0.2">
      <c r="AR2" s="232" t="s">
        <v>5</v>
      </c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 x14ac:dyDescent="0.2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 x14ac:dyDescent="0.2">
      <c r="B5" s="21"/>
      <c r="D5" s="24" t="s">
        <v>12</v>
      </c>
      <c r="K5" s="229" t="s">
        <v>13</v>
      </c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R5" s="21"/>
      <c r="BS5" s="18" t="s">
        <v>6</v>
      </c>
    </row>
    <row r="6" spans="1:74" s="1" customFormat="1" ht="36.950000000000003" customHeight="1" x14ac:dyDescent="0.2">
      <c r="B6" s="21"/>
      <c r="D6" s="26" t="s">
        <v>14</v>
      </c>
      <c r="K6" s="231" t="s">
        <v>15</v>
      </c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R6" s="21"/>
      <c r="BS6" s="18" t="s">
        <v>16</v>
      </c>
    </row>
    <row r="7" spans="1:74" s="1" customFormat="1" ht="12" customHeight="1" x14ac:dyDescent="0.2">
      <c r="B7" s="21"/>
      <c r="D7" s="27" t="s">
        <v>17</v>
      </c>
      <c r="K7" s="25" t="s">
        <v>1</v>
      </c>
      <c r="AK7" s="27" t="s">
        <v>18</v>
      </c>
      <c r="AN7" s="25" t="s">
        <v>1</v>
      </c>
      <c r="AR7" s="21"/>
      <c r="BS7" s="18" t="s">
        <v>19</v>
      </c>
    </row>
    <row r="8" spans="1:74" s="1" customFormat="1" ht="12" customHeight="1" x14ac:dyDescent="0.2">
      <c r="B8" s="21"/>
      <c r="D8" s="27" t="s">
        <v>20</v>
      </c>
      <c r="K8" s="25" t="s">
        <v>21</v>
      </c>
      <c r="AK8" s="27" t="s">
        <v>22</v>
      </c>
      <c r="AN8" s="25" t="s">
        <v>23</v>
      </c>
      <c r="AR8" s="21"/>
      <c r="BS8" s="18" t="s">
        <v>24</v>
      </c>
    </row>
    <row r="9" spans="1:74" s="1" customFormat="1" ht="14.45" customHeight="1" x14ac:dyDescent="0.2">
      <c r="B9" s="21"/>
      <c r="AR9" s="21"/>
      <c r="BS9" s="18" t="s">
        <v>25</v>
      </c>
    </row>
    <row r="10" spans="1:74" s="1" customFormat="1" ht="12" customHeight="1" x14ac:dyDescent="0.2">
      <c r="B10" s="21"/>
      <c r="D10" s="27" t="s">
        <v>26</v>
      </c>
      <c r="AK10" s="27" t="s">
        <v>27</v>
      </c>
      <c r="AN10" s="25" t="s">
        <v>1</v>
      </c>
      <c r="AR10" s="21"/>
      <c r="BS10" s="18" t="s">
        <v>16</v>
      </c>
    </row>
    <row r="11" spans="1:74" s="1" customFormat="1" ht="18.399999999999999" customHeight="1" x14ac:dyDescent="0.2">
      <c r="B11" s="21"/>
      <c r="E11" s="25" t="s">
        <v>21</v>
      </c>
      <c r="AK11" s="27" t="s">
        <v>28</v>
      </c>
      <c r="AN11" s="25" t="s">
        <v>1</v>
      </c>
      <c r="AR11" s="21"/>
      <c r="BS11" s="18" t="s">
        <v>16</v>
      </c>
    </row>
    <row r="12" spans="1:74" s="1" customFormat="1" ht="6.95" customHeight="1" x14ac:dyDescent="0.2">
      <c r="B12" s="21"/>
      <c r="AR12" s="21"/>
      <c r="BS12" s="18" t="s">
        <v>16</v>
      </c>
    </row>
    <row r="13" spans="1:74" s="1" customFormat="1" ht="12" customHeight="1" x14ac:dyDescent="0.2">
      <c r="B13" s="21"/>
      <c r="D13" s="27" t="s">
        <v>29</v>
      </c>
      <c r="AK13" s="27" t="s">
        <v>27</v>
      </c>
      <c r="AN13" s="25" t="s">
        <v>1</v>
      </c>
      <c r="AR13" s="21"/>
      <c r="BS13" s="18" t="s">
        <v>16</v>
      </c>
    </row>
    <row r="14" spans="1:74" ht="12.75" x14ac:dyDescent="0.2">
      <c r="B14" s="21"/>
      <c r="E14" s="25" t="s">
        <v>21</v>
      </c>
      <c r="AK14" s="27" t="s">
        <v>28</v>
      </c>
      <c r="AN14" s="25" t="s">
        <v>1</v>
      </c>
      <c r="AR14" s="21"/>
      <c r="BS14" s="18" t="s">
        <v>16</v>
      </c>
    </row>
    <row r="15" spans="1:74" s="1" customFormat="1" ht="6.95" customHeight="1" x14ac:dyDescent="0.2">
      <c r="B15" s="21"/>
      <c r="AR15" s="21"/>
      <c r="BS15" s="18" t="s">
        <v>3</v>
      </c>
    </row>
    <row r="16" spans="1:74" s="1" customFormat="1" ht="12" customHeight="1" x14ac:dyDescent="0.2">
      <c r="B16" s="21"/>
      <c r="D16" s="27" t="s">
        <v>30</v>
      </c>
      <c r="AK16" s="27" t="s">
        <v>27</v>
      </c>
      <c r="AN16" s="25" t="s">
        <v>1</v>
      </c>
      <c r="AR16" s="21"/>
      <c r="BS16" s="18" t="s">
        <v>3</v>
      </c>
    </row>
    <row r="17" spans="1:71" s="1" customFormat="1" ht="18.399999999999999" customHeight="1" x14ac:dyDescent="0.2">
      <c r="B17" s="21"/>
      <c r="E17" s="25" t="s">
        <v>21</v>
      </c>
      <c r="AK17" s="27" t="s">
        <v>28</v>
      </c>
      <c r="AN17" s="25" t="s">
        <v>1</v>
      </c>
      <c r="AR17" s="21"/>
      <c r="BS17" s="18" t="s">
        <v>31</v>
      </c>
    </row>
    <row r="18" spans="1:71" s="1" customFormat="1" ht="6.95" customHeight="1" x14ac:dyDescent="0.2">
      <c r="B18" s="21"/>
      <c r="AR18" s="21"/>
      <c r="BS18" s="18" t="s">
        <v>6</v>
      </c>
    </row>
    <row r="19" spans="1:71" s="1" customFormat="1" ht="12" customHeight="1" x14ac:dyDescent="0.2">
      <c r="B19" s="21"/>
      <c r="D19" s="27" t="s">
        <v>32</v>
      </c>
      <c r="AK19" s="27" t="s">
        <v>27</v>
      </c>
      <c r="AN19" s="25" t="s">
        <v>1</v>
      </c>
      <c r="AR19" s="21"/>
      <c r="BS19" s="18" t="s">
        <v>6</v>
      </c>
    </row>
    <row r="20" spans="1:71" s="1" customFormat="1" ht="18.399999999999999" customHeight="1" x14ac:dyDescent="0.2">
      <c r="B20" s="21"/>
      <c r="E20" s="25" t="s">
        <v>21</v>
      </c>
      <c r="AK20" s="27" t="s">
        <v>28</v>
      </c>
      <c r="AN20" s="25" t="s">
        <v>1</v>
      </c>
      <c r="AR20" s="21"/>
      <c r="BS20" s="18" t="s">
        <v>31</v>
      </c>
    </row>
    <row r="21" spans="1:71" s="1" customFormat="1" ht="6.95" customHeight="1" x14ac:dyDescent="0.2">
      <c r="B21" s="21"/>
      <c r="AR21" s="21"/>
    </row>
    <row r="22" spans="1:71" s="1" customFormat="1" ht="12" customHeight="1" x14ac:dyDescent="0.2">
      <c r="B22" s="21"/>
      <c r="D22" s="27" t="s">
        <v>33</v>
      </c>
      <c r="AR22" s="21"/>
    </row>
    <row r="23" spans="1:71" s="1" customFormat="1" ht="16.5" customHeight="1" x14ac:dyDescent="0.2">
      <c r="B23" s="21"/>
      <c r="E23" s="233" t="s">
        <v>1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R23" s="21"/>
    </row>
    <row r="24" spans="1:71" s="1" customFormat="1" ht="6.95" customHeight="1" x14ac:dyDescent="0.2">
      <c r="B24" s="21"/>
      <c r="AR24" s="21"/>
    </row>
    <row r="25" spans="1:71" s="1" customFormat="1" ht="6.95" customHeight="1" x14ac:dyDescent="0.2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 x14ac:dyDescent="0.2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34">
        <f>ROUND(AG94,2)</f>
        <v>0</v>
      </c>
      <c r="AL26" s="235"/>
      <c r="AM26" s="235"/>
      <c r="AN26" s="235"/>
      <c r="AO26" s="235"/>
      <c r="AP26" s="30"/>
      <c r="AQ26" s="30"/>
      <c r="AR26" s="31"/>
      <c r="BE26" s="30"/>
    </row>
    <row r="27" spans="1:7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36" t="s">
        <v>35</v>
      </c>
      <c r="M28" s="236"/>
      <c r="N28" s="236"/>
      <c r="O28" s="236"/>
      <c r="P28" s="236"/>
      <c r="Q28" s="30"/>
      <c r="R28" s="30"/>
      <c r="S28" s="30"/>
      <c r="T28" s="30"/>
      <c r="U28" s="30"/>
      <c r="V28" s="30"/>
      <c r="W28" s="236" t="s">
        <v>36</v>
      </c>
      <c r="X28" s="236"/>
      <c r="Y28" s="236"/>
      <c r="Z28" s="236"/>
      <c r="AA28" s="236"/>
      <c r="AB28" s="236"/>
      <c r="AC28" s="236"/>
      <c r="AD28" s="236"/>
      <c r="AE28" s="236"/>
      <c r="AF28" s="30"/>
      <c r="AG28" s="30"/>
      <c r="AH28" s="30"/>
      <c r="AI28" s="30"/>
      <c r="AJ28" s="30"/>
      <c r="AK28" s="236" t="s">
        <v>37</v>
      </c>
      <c r="AL28" s="236"/>
      <c r="AM28" s="236"/>
      <c r="AN28" s="236"/>
      <c r="AO28" s="236"/>
      <c r="AP28" s="30"/>
      <c r="AQ28" s="30"/>
      <c r="AR28" s="31"/>
      <c r="BE28" s="30"/>
    </row>
    <row r="29" spans="1:71" s="3" customFormat="1" ht="14.45" customHeight="1" x14ac:dyDescent="0.2">
      <c r="B29" s="35"/>
      <c r="D29" s="27" t="s">
        <v>38</v>
      </c>
      <c r="F29" s="27" t="s">
        <v>39</v>
      </c>
      <c r="L29" s="237">
        <v>0.21</v>
      </c>
      <c r="M29" s="221"/>
      <c r="N29" s="221"/>
      <c r="O29" s="221"/>
      <c r="P29" s="221"/>
      <c r="W29" s="220">
        <f>ROUND(AG94, 2)</f>
        <v>0</v>
      </c>
      <c r="X29" s="221"/>
      <c r="Y29" s="221"/>
      <c r="Z29" s="221"/>
      <c r="AA29" s="221"/>
      <c r="AB29" s="221"/>
      <c r="AC29" s="221"/>
      <c r="AD29" s="221"/>
      <c r="AE29" s="221"/>
      <c r="AK29" s="220">
        <f>ROUND(AV94, 2)</f>
        <v>0</v>
      </c>
      <c r="AL29" s="221"/>
      <c r="AM29" s="221"/>
      <c r="AN29" s="221"/>
      <c r="AO29" s="221"/>
      <c r="AR29" s="35"/>
    </row>
    <row r="30" spans="1:71" s="3" customFormat="1" ht="14.45" customHeight="1" x14ac:dyDescent="0.2">
      <c r="B30" s="35"/>
      <c r="F30" s="27" t="s">
        <v>40</v>
      </c>
      <c r="L30" s="237">
        <v>0.15</v>
      </c>
      <c r="M30" s="221"/>
      <c r="N30" s="221"/>
      <c r="O30" s="221"/>
      <c r="P30" s="221"/>
      <c r="W30" s="220">
        <f>ROUND(BA94, 2)</f>
        <v>0</v>
      </c>
      <c r="X30" s="221"/>
      <c r="Y30" s="221"/>
      <c r="Z30" s="221"/>
      <c r="AA30" s="221"/>
      <c r="AB30" s="221"/>
      <c r="AC30" s="221"/>
      <c r="AD30" s="221"/>
      <c r="AE30" s="221"/>
      <c r="AK30" s="220">
        <f>ROUND(AW94, 2)</f>
        <v>0</v>
      </c>
      <c r="AL30" s="221"/>
      <c r="AM30" s="221"/>
      <c r="AN30" s="221"/>
      <c r="AO30" s="221"/>
      <c r="AR30" s="35"/>
    </row>
    <row r="31" spans="1:71" s="3" customFormat="1" ht="14.45" hidden="1" customHeight="1" x14ac:dyDescent="0.2">
      <c r="B31" s="35"/>
      <c r="F31" s="27" t="s">
        <v>41</v>
      </c>
      <c r="L31" s="237">
        <v>0.21</v>
      </c>
      <c r="M31" s="221"/>
      <c r="N31" s="221"/>
      <c r="O31" s="221"/>
      <c r="P31" s="221"/>
      <c r="W31" s="220">
        <f>ROUND(BB94, 2)</f>
        <v>0</v>
      </c>
      <c r="X31" s="221"/>
      <c r="Y31" s="221"/>
      <c r="Z31" s="221"/>
      <c r="AA31" s="221"/>
      <c r="AB31" s="221"/>
      <c r="AC31" s="221"/>
      <c r="AD31" s="221"/>
      <c r="AE31" s="221"/>
      <c r="AK31" s="220">
        <v>0</v>
      </c>
      <c r="AL31" s="221"/>
      <c r="AM31" s="221"/>
      <c r="AN31" s="221"/>
      <c r="AO31" s="221"/>
      <c r="AR31" s="35"/>
    </row>
    <row r="32" spans="1:71" s="3" customFormat="1" ht="14.45" hidden="1" customHeight="1" x14ac:dyDescent="0.2">
      <c r="B32" s="35"/>
      <c r="F32" s="27" t="s">
        <v>42</v>
      </c>
      <c r="L32" s="237">
        <v>0.15</v>
      </c>
      <c r="M32" s="221"/>
      <c r="N32" s="221"/>
      <c r="O32" s="221"/>
      <c r="P32" s="221"/>
      <c r="W32" s="220">
        <f>ROUND(BC94, 2)</f>
        <v>0</v>
      </c>
      <c r="X32" s="221"/>
      <c r="Y32" s="221"/>
      <c r="Z32" s="221"/>
      <c r="AA32" s="221"/>
      <c r="AB32" s="221"/>
      <c r="AC32" s="221"/>
      <c r="AD32" s="221"/>
      <c r="AE32" s="221"/>
      <c r="AK32" s="220">
        <v>0</v>
      </c>
      <c r="AL32" s="221"/>
      <c r="AM32" s="221"/>
      <c r="AN32" s="221"/>
      <c r="AO32" s="221"/>
      <c r="AR32" s="35"/>
    </row>
    <row r="33" spans="1:57" s="3" customFormat="1" ht="14.45" hidden="1" customHeight="1" x14ac:dyDescent="0.2">
      <c r="B33" s="35"/>
      <c r="F33" s="27" t="s">
        <v>43</v>
      </c>
      <c r="L33" s="237">
        <v>0</v>
      </c>
      <c r="M33" s="221"/>
      <c r="N33" s="221"/>
      <c r="O33" s="221"/>
      <c r="P33" s="221"/>
      <c r="W33" s="220">
        <f>ROUND(BD94, 2)</f>
        <v>0</v>
      </c>
      <c r="X33" s="221"/>
      <c r="Y33" s="221"/>
      <c r="Z33" s="221"/>
      <c r="AA33" s="221"/>
      <c r="AB33" s="221"/>
      <c r="AC33" s="221"/>
      <c r="AD33" s="221"/>
      <c r="AE33" s="221"/>
      <c r="AK33" s="220">
        <v>0</v>
      </c>
      <c r="AL33" s="221"/>
      <c r="AM33" s="221"/>
      <c r="AN33" s="221"/>
      <c r="AO33" s="221"/>
      <c r="AR33" s="35"/>
    </row>
    <row r="34" spans="1:57" s="2" customFormat="1" ht="6.95" customHeight="1" x14ac:dyDescent="0.2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 x14ac:dyDescent="0.2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22" t="s">
        <v>46</v>
      </c>
      <c r="Y35" s="223"/>
      <c r="Z35" s="223"/>
      <c r="AA35" s="223"/>
      <c r="AB35" s="223"/>
      <c r="AC35" s="38"/>
      <c r="AD35" s="38"/>
      <c r="AE35" s="38"/>
      <c r="AF35" s="38"/>
      <c r="AG35" s="38"/>
      <c r="AH35" s="38"/>
      <c r="AI35" s="38"/>
      <c r="AJ35" s="38"/>
      <c r="AK35" s="224">
        <f>SUM(AK26:AK33)</f>
        <v>0</v>
      </c>
      <c r="AL35" s="223"/>
      <c r="AM35" s="223"/>
      <c r="AN35" s="223"/>
      <c r="AO35" s="225"/>
      <c r="AP35" s="36"/>
      <c r="AQ35" s="36"/>
      <c r="AR35" s="31"/>
      <c r="BE35" s="30"/>
    </row>
    <row r="36" spans="1:57" s="2" customFormat="1" ht="6.95" customHeight="1" x14ac:dyDescent="0.2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 x14ac:dyDescent="0.2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 x14ac:dyDescent="0.2">
      <c r="B38" s="21"/>
      <c r="AR38" s="21"/>
    </row>
    <row r="39" spans="1:57" s="1" customFormat="1" ht="14.45" customHeight="1" x14ac:dyDescent="0.2">
      <c r="B39" s="21"/>
      <c r="AR39" s="21"/>
    </row>
    <row r="40" spans="1:57" s="1" customFormat="1" ht="14.45" customHeight="1" x14ac:dyDescent="0.2">
      <c r="B40" s="21"/>
      <c r="AR40" s="21"/>
    </row>
    <row r="41" spans="1:57" s="1" customFormat="1" ht="14.45" customHeight="1" x14ac:dyDescent="0.2">
      <c r="B41" s="21"/>
      <c r="AR41" s="21"/>
    </row>
    <row r="42" spans="1:57" s="1" customFormat="1" ht="14.45" customHeight="1" x14ac:dyDescent="0.2">
      <c r="B42" s="21"/>
      <c r="AR42" s="21"/>
    </row>
    <row r="43" spans="1:57" s="1" customFormat="1" ht="14.45" customHeight="1" x14ac:dyDescent="0.2">
      <c r="B43" s="21"/>
      <c r="AR43" s="21"/>
    </row>
    <row r="44" spans="1:57" s="1" customFormat="1" ht="14.45" customHeight="1" x14ac:dyDescent="0.2">
      <c r="B44" s="21"/>
      <c r="AR44" s="21"/>
    </row>
    <row r="45" spans="1:57" s="1" customFormat="1" ht="14.45" customHeight="1" x14ac:dyDescent="0.2">
      <c r="B45" s="21"/>
      <c r="AR45" s="21"/>
    </row>
    <row r="46" spans="1:57" s="1" customFormat="1" ht="14.45" customHeight="1" x14ac:dyDescent="0.2">
      <c r="B46" s="21"/>
      <c r="AR46" s="21"/>
    </row>
    <row r="47" spans="1:57" s="1" customFormat="1" ht="14.45" customHeight="1" x14ac:dyDescent="0.2">
      <c r="B47" s="21"/>
      <c r="AR47" s="21"/>
    </row>
    <row r="48" spans="1:57" s="1" customFormat="1" ht="14.45" customHeight="1" x14ac:dyDescent="0.2">
      <c r="B48" s="21"/>
      <c r="AR48" s="21"/>
    </row>
    <row r="49" spans="1:57" s="2" customFormat="1" ht="14.45" customHeight="1" x14ac:dyDescent="0.2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 x14ac:dyDescent="0.2">
      <c r="B50" s="21"/>
      <c r="AR50" s="21"/>
    </row>
    <row r="51" spans="1:57" x14ac:dyDescent="0.2">
      <c r="B51" s="21"/>
      <c r="AR51" s="21"/>
    </row>
    <row r="52" spans="1:57" x14ac:dyDescent="0.2">
      <c r="B52" s="21"/>
      <c r="AR52" s="21"/>
    </row>
    <row r="53" spans="1:57" x14ac:dyDescent="0.2">
      <c r="B53" s="21"/>
      <c r="AR53" s="21"/>
    </row>
    <row r="54" spans="1:57" x14ac:dyDescent="0.2">
      <c r="B54" s="21"/>
      <c r="AR54" s="21"/>
    </row>
    <row r="55" spans="1:57" x14ac:dyDescent="0.2">
      <c r="B55" s="21"/>
      <c r="AR55" s="21"/>
    </row>
    <row r="56" spans="1:57" x14ac:dyDescent="0.2">
      <c r="B56" s="21"/>
      <c r="AR56" s="21"/>
    </row>
    <row r="57" spans="1:57" x14ac:dyDescent="0.2">
      <c r="B57" s="21"/>
      <c r="AR57" s="21"/>
    </row>
    <row r="58" spans="1:57" x14ac:dyDescent="0.2">
      <c r="B58" s="21"/>
      <c r="AR58" s="21"/>
    </row>
    <row r="59" spans="1:57" x14ac:dyDescent="0.2">
      <c r="B59" s="21"/>
      <c r="AR59" s="21"/>
    </row>
    <row r="60" spans="1:57" s="2" customFormat="1" ht="12.75" x14ac:dyDescent="0.2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 x14ac:dyDescent="0.2">
      <c r="B61" s="21"/>
      <c r="AR61" s="21"/>
    </row>
    <row r="62" spans="1:57" x14ac:dyDescent="0.2">
      <c r="B62" s="21"/>
      <c r="AR62" s="21"/>
    </row>
    <row r="63" spans="1:57" x14ac:dyDescent="0.2">
      <c r="B63" s="21"/>
      <c r="AR63" s="21"/>
    </row>
    <row r="64" spans="1:57" s="2" customFormat="1" ht="12.75" x14ac:dyDescent="0.2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x14ac:dyDescent="0.2">
      <c r="B65" s="21"/>
      <c r="AR65" s="21"/>
    </row>
    <row r="66" spans="1:57" x14ac:dyDescent="0.2">
      <c r="B66" s="21"/>
      <c r="AR66" s="21"/>
    </row>
    <row r="67" spans="1:57" x14ac:dyDescent="0.2">
      <c r="B67" s="21"/>
      <c r="AR67" s="21"/>
    </row>
    <row r="68" spans="1:57" x14ac:dyDescent="0.2">
      <c r="B68" s="21"/>
      <c r="AR68" s="21"/>
    </row>
    <row r="69" spans="1:57" x14ac:dyDescent="0.2">
      <c r="B69" s="21"/>
      <c r="AR69" s="21"/>
    </row>
    <row r="70" spans="1:57" x14ac:dyDescent="0.2">
      <c r="B70" s="21"/>
      <c r="AR70" s="21"/>
    </row>
    <row r="71" spans="1:57" x14ac:dyDescent="0.2">
      <c r="B71" s="21"/>
      <c r="AR71" s="21"/>
    </row>
    <row r="72" spans="1:57" x14ac:dyDescent="0.2">
      <c r="B72" s="21"/>
      <c r="AR72" s="21"/>
    </row>
    <row r="73" spans="1:57" x14ac:dyDescent="0.2">
      <c r="B73" s="21"/>
      <c r="AR73" s="21"/>
    </row>
    <row r="74" spans="1:57" x14ac:dyDescent="0.2">
      <c r="B74" s="21"/>
      <c r="AR74" s="21"/>
    </row>
    <row r="75" spans="1:57" s="2" customFormat="1" ht="12.75" x14ac:dyDescent="0.2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 x14ac:dyDescent="0.2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 x14ac:dyDescent="0.2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 x14ac:dyDescent="0.2">
      <c r="B84" s="49"/>
      <c r="C84" s="27" t="s">
        <v>12</v>
      </c>
      <c r="L84" s="4" t="str">
        <f>K5</f>
        <v>001</v>
      </c>
      <c r="AR84" s="49"/>
    </row>
    <row r="85" spans="1:91" s="5" customFormat="1" ht="36.950000000000003" customHeight="1" x14ac:dyDescent="0.2">
      <c r="B85" s="50"/>
      <c r="C85" s="51" t="s">
        <v>14</v>
      </c>
      <c r="L85" s="226" t="str">
        <f>K6</f>
        <v>Blatno u Jesenice - Kaštice</v>
      </c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27"/>
      <c r="AH85" s="227"/>
      <c r="AI85" s="227"/>
      <c r="AJ85" s="227"/>
      <c r="AK85" s="227"/>
      <c r="AL85" s="227"/>
      <c r="AM85" s="227"/>
      <c r="AN85" s="227"/>
      <c r="AO85" s="227"/>
      <c r="AR85" s="50"/>
    </row>
    <row r="86" spans="1:91" s="2" customFormat="1" ht="6.95" customHeight="1" x14ac:dyDescent="0.2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 x14ac:dyDescent="0.2">
      <c r="A87" s="30"/>
      <c r="B87" s="31"/>
      <c r="C87" s="27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22</v>
      </c>
      <c r="AJ87" s="30"/>
      <c r="AK87" s="30"/>
      <c r="AL87" s="30"/>
      <c r="AM87" s="228" t="str">
        <f>IF(AN8= "","",AN8)</f>
        <v>20. 9. 2019</v>
      </c>
      <c r="AN87" s="228"/>
      <c r="AO87" s="30"/>
      <c r="AP87" s="30"/>
      <c r="AQ87" s="30"/>
      <c r="AR87" s="31"/>
      <c r="BE87" s="30"/>
    </row>
    <row r="88" spans="1:91" s="2" customFormat="1" ht="6.95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 x14ac:dyDescent="0.2">
      <c r="A89" s="30"/>
      <c r="B89" s="31"/>
      <c r="C89" s="27" t="s">
        <v>26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30</v>
      </c>
      <c r="AJ89" s="30"/>
      <c r="AK89" s="30"/>
      <c r="AL89" s="30"/>
      <c r="AM89" s="216" t="str">
        <f>IF(E17="","",E17)</f>
        <v xml:space="preserve"> </v>
      </c>
      <c r="AN89" s="217"/>
      <c r="AO89" s="217"/>
      <c r="AP89" s="217"/>
      <c r="AQ89" s="30"/>
      <c r="AR89" s="31"/>
      <c r="AS89" s="212" t="s">
        <v>54</v>
      </c>
      <c r="AT89" s="213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 x14ac:dyDescent="0.2">
      <c r="A90" s="30"/>
      <c r="B90" s="31"/>
      <c r="C90" s="27" t="s">
        <v>29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16" t="str">
        <f>IF(E20="","",E20)</f>
        <v xml:space="preserve"> </v>
      </c>
      <c r="AN90" s="217"/>
      <c r="AO90" s="217"/>
      <c r="AP90" s="217"/>
      <c r="AQ90" s="30"/>
      <c r="AR90" s="31"/>
      <c r="AS90" s="214"/>
      <c r="AT90" s="215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 x14ac:dyDescent="0.2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4"/>
      <c r="AT91" s="215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 x14ac:dyDescent="0.2">
      <c r="A92" s="30"/>
      <c r="B92" s="31"/>
      <c r="C92" s="211" t="s">
        <v>55</v>
      </c>
      <c r="D92" s="208"/>
      <c r="E92" s="208"/>
      <c r="F92" s="208"/>
      <c r="G92" s="208"/>
      <c r="H92" s="58"/>
      <c r="I92" s="207" t="s">
        <v>56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19" t="s">
        <v>57</v>
      </c>
      <c r="AH92" s="208"/>
      <c r="AI92" s="208"/>
      <c r="AJ92" s="208"/>
      <c r="AK92" s="208"/>
      <c r="AL92" s="208"/>
      <c r="AM92" s="208"/>
      <c r="AN92" s="207" t="s">
        <v>58</v>
      </c>
      <c r="AO92" s="208"/>
      <c r="AP92" s="209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 x14ac:dyDescent="0.2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8">
        <f>ROUND(AG95+AG98+AG101+AG104+AG107+AG110+AG113,2)</f>
        <v>0</v>
      </c>
      <c r="AH94" s="218"/>
      <c r="AI94" s="218"/>
      <c r="AJ94" s="218"/>
      <c r="AK94" s="218"/>
      <c r="AL94" s="218"/>
      <c r="AM94" s="218"/>
      <c r="AN94" s="210">
        <f>AG94*1.21</f>
        <v>0</v>
      </c>
      <c r="AO94" s="210"/>
      <c r="AP94" s="210"/>
      <c r="AQ94" s="70" t="s">
        <v>1</v>
      </c>
      <c r="AR94" s="66"/>
      <c r="AS94" s="71" t="e">
        <f>ROUND(AS95+AS98+AS101+AS104+AS107+AS110+AS113+#REF!+#REF!+#REF!+#REF!,2)</f>
        <v>#REF!</v>
      </c>
      <c r="AT94" s="72">
        <f t="shared" ref="AT94:AT115" si="0">ROUND(SUM(AV94:AW94),2)</f>
        <v>0</v>
      </c>
      <c r="AU94" s="73">
        <f>ROUND(AU95+AU98+AU101+AU104+AU107+AU110+AU113,5)</f>
        <v>16571.83137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ROUND(AZ95+AZ98+AZ101+AZ104+AZ107+AZ110+AZ113,2)</f>
        <v>0</v>
      </c>
      <c r="BA94" s="72">
        <f>ROUND(BA95+BA98+BA101+BA104+BA107+BA110+BA113,2)</f>
        <v>0</v>
      </c>
      <c r="BB94" s="72">
        <f>ROUND(BB95+BB98+BB101+BB104+BB107+BB110+BB113,2)</f>
        <v>0</v>
      </c>
      <c r="BC94" s="72">
        <f>ROUND(BC95+BC98+BC101+BC104+BC107+BC110+BC113,2)</f>
        <v>0</v>
      </c>
      <c r="BD94" s="74">
        <f>ROUND(BD95+BD98+BD101+BD104+BD107+BD110+BD113,2)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27" customHeight="1" x14ac:dyDescent="0.2">
      <c r="B95" s="77"/>
      <c r="C95" s="78"/>
      <c r="D95" s="201" t="s">
        <v>13</v>
      </c>
      <c r="E95" s="201"/>
      <c r="F95" s="201"/>
      <c r="G95" s="201"/>
      <c r="H95" s="201"/>
      <c r="I95" s="79"/>
      <c r="J95" s="201" t="s">
        <v>78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202">
        <f>ROUND(SUM(AG96:AG97),2)</f>
        <v>0</v>
      </c>
      <c r="AH95" s="203"/>
      <c r="AI95" s="203"/>
      <c r="AJ95" s="203"/>
      <c r="AK95" s="203"/>
      <c r="AL95" s="203"/>
      <c r="AM95" s="203"/>
      <c r="AN95" s="206">
        <f t="shared" ref="AN95:AN115" si="1">SUM(AG95,AT95)</f>
        <v>0</v>
      </c>
      <c r="AO95" s="203"/>
      <c r="AP95" s="203"/>
      <c r="AQ95" s="80" t="s">
        <v>79</v>
      </c>
      <c r="AR95" s="77"/>
      <c r="AS95" s="81">
        <f>ROUND(SUM(AS96:AS97),2)</f>
        <v>0</v>
      </c>
      <c r="AT95" s="82">
        <f t="shared" si="0"/>
        <v>0</v>
      </c>
      <c r="AU95" s="83">
        <f>ROUND(SUM(AU96:AU97),5)</f>
        <v>712.97418000000005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ROUND(SUM(AZ96:AZ97),2)</f>
        <v>0</v>
      </c>
      <c r="BA95" s="82">
        <f>ROUND(SUM(BA96:BA97),2)</f>
        <v>0</v>
      </c>
      <c r="BB95" s="82">
        <f>ROUND(SUM(BB96:BB97),2)</f>
        <v>0</v>
      </c>
      <c r="BC95" s="82">
        <f>ROUND(SUM(BC96:BC97),2)</f>
        <v>0</v>
      </c>
      <c r="BD95" s="84">
        <f>ROUND(SUM(BD96:BD97),2)</f>
        <v>0</v>
      </c>
      <c r="BS95" s="85" t="s">
        <v>73</v>
      </c>
      <c r="BT95" s="85" t="s">
        <v>19</v>
      </c>
      <c r="BU95" s="85" t="s">
        <v>75</v>
      </c>
      <c r="BV95" s="85" t="s">
        <v>76</v>
      </c>
      <c r="BW95" s="85" t="s">
        <v>80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 x14ac:dyDescent="0.2">
      <c r="A96" s="86" t="s">
        <v>82</v>
      </c>
      <c r="B96" s="49"/>
      <c r="C96" s="10"/>
      <c r="D96" s="10"/>
      <c r="E96" s="200" t="s">
        <v>13</v>
      </c>
      <c r="F96" s="200"/>
      <c r="G96" s="200"/>
      <c r="H96" s="200"/>
      <c r="I96" s="200"/>
      <c r="J96" s="10"/>
      <c r="K96" s="200" t="s">
        <v>83</v>
      </c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4">
        <f>'001 - propustek v km 169,783'!J32</f>
        <v>0</v>
      </c>
      <c r="AH96" s="205"/>
      <c r="AI96" s="205"/>
      <c r="AJ96" s="205"/>
      <c r="AK96" s="205"/>
      <c r="AL96" s="205"/>
      <c r="AM96" s="205"/>
      <c r="AN96" s="204">
        <f t="shared" si="1"/>
        <v>0</v>
      </c>
      <c r="AO96" s="205"/>
      <c r="AP96" s="205"/>
      <c r="AQ96" s="87" t="s">
        <v>84</v>
      </c>
      <c r="AR96" s="49"/>
      <c r="AS96" s="88">
        <v>0</v>
      </c>
      <c r="AT96" s="89">
        <f t="shared" si="0"/>
        <v>0</v>
      </c>
      <c r="AU96" s="90">
        <f>'001 - propustek v km 169,783'!P131</f>
        <v>712.97418400000004</v>
      </c>
      <c r="AV96" s="89">
        <f>'001 - propustek v km 169,783'!J35</f>
        <v>0</v>
      </c>
      <c r="AW96" s="89">
        <f>'001 - propustek v km 169,783'!J36</f>
        <v>0</v>
      </c>
      <c r="AX96" s="89">
        <f>'001 - propustek v km 169,783'!J37</f>
        <v>0</v>
      </c>
      <c r="AY96" s="89">
        <f>'001 - propustek v km 169,783'!J38</f>
        <v>0</v>
      </c>
      <c r="AZ96" s="89">
        <f>'001 - propustek v km 169,783'!F35</f>
        <v>0</v>
      </c>
      <c r="BA96" s="89">
        <f>'001 - propustek v km 169,783'!F36</f>
        <v>0</v>
      </c>
      <c r="BB96" s="89">
        <f>'001 - propustek v km 169,783'!F37</f>
        <v>0</v>
      </c>
      <c r="BC96" s="89">
        <f>'001 - propustek v km 169,783'!F38</f>
        <v>0</v>
      </c>
      <c r="BD96" s="91">
        <f>'001 - propustek v km 169,783'!F39</f>
        <v>0</v>
      </c>
      <c r="BT96" s="25" t="s">
        <v>81</v>
      </c>
      <c r="BV96" s="25" t="s">
        <v>76</v>
      </c>
      <c r="BW96" s="25" t="s">
        <v>85</v>
      </c>
      <c r="BX96" s="25" t="s">
        <v>80</v>
      </c>
      <c r="CL96" s="25" t="s">
        <v>1</v>
      </c>
    </row>
    <row r="97" spans="1:91" s="4" customFormat="1" ht="16.5" customHeight="1" x14ac:dyDescent="0.2">
      <c r="A97" s="86" t="s">
        <v>82</v>
      </c>
      <c r="B97" s="49"/>
      <c r="C97" s="10"/>
      <c r="D97" s="10"/>
      <c r="E97" s="200" t="s">
        <v>86</v>
      </c>
      <c r="F97" s="200"/>
      <c r="G97" s="200"/>
      <c r="H97" s="200"/>
      <c r="I97" s="200"/>
      <c r="J97" s="10"/>
      <c r="K97" s="200" t="s">
        <v>86</v>
      </c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4">
        <f>'VRN - VRN'!J32</f>
        <v>0</v>
      </c>
      <c r="AH97" s="205"/>
      <c r="AI97" s="205"/>
      <c r="AJ97" s="205"/>
      <c r="AK97" s="205"/>
      <c r="AL97" s="205"/>
      <c r="AM97" s="205"/>
      <c r="AN97" s="204">
        <f t="shared" si="1"/>
        <v>0</v>
      </c>
      <c r="AO97" s="205"/>
      <c r="AP97" s="205"/>
      <c r="AQ97" s="87" t="s">
        <v>84</v>
      </c>
      <c r="AR97" s="49"/>
      <c r="AS97" s="88">
        <v>0</v>
      </c>
      <c r="AT97" s="89">
        <f t="shared" si="0"/>
        <v>0</v>
      </c>
      <c r="AU97" s="90">
        <f>'VRN - VRN'!P124</f>
        <v>0</v>
      </c>
      <c r="AV97" s="89">
        <f>'VRN - VRN'!J35</f>
        <v>0</v>
      </c>
      <c r="AW97" s="89">
        <f>'VRN - VRN'!J36</f>
        <v>0</v>
      </c>
      <c r="AX97" s="89">
        <f>'VRN - VRN'!J37</f>
        <v>0</v>
      </c>
      <c r="AY97" s="89">
        <f>'VRN - VRN'!J38</f>
        <v>0</v>
      </c>
      <c r="AZ97" s="89">
        <f>'VRN - VRN'!F35</f>
        <v>0</v>
      </c>
      <c r="BA97" s="89">
        <f>'VRN - VRN'!F36</f>
        <v>0</v>
      </c>
      <c r="BB97" s="89">
        <f>'VRN - VRN'!F37</f>
        <v>0</v>
      </c>
      <c r="BC97" s="89">
        <f>'VRN - VRN'!F38</f>
        <v>0</v>
      </c>
      <c r="BD97" s="91">
        <f>'VRN - VRN'!F39</f>
        <v>0</v>
      </c>
      <c r="BT97" s="25" t="s">
        <v>81</v>
      </c>
      <c r="BV97" s="25" t="s">
        <v>76</v>
      </c>
      <c r="BW97" s="25" t="s">
        <v>87</v>
      </c>
      <c r="BX97" s="25" t="s">
        <v>80</v>
      </c>
      <c r="CL97" s="25" t="s">
        <v>1</v>
      </c>
    </row>
    <row r="98" spans="1:91" s="7" customFormat="1" ht="27" customHeight="1" x14ac:dyDescent="0.2">
      <c r="B98" s="77"/>
      <c r="C98" s="78"/>
      <c r="D98" s="201" t="s">
        <v>88</v>
      </c>
      <c r="E98" s="201"/>
      <c r="F98" s="201"/>
      <c r="G98" s="201"/>
      <c r="H98" s="201"/>
      <c r="I98" s="79"/>
      <c r="J98" s="201" t="s">
        <v>89</v>
      </c>
      <c r="K98" s="201"/>
      <c r="L98" s="201"/>
      <c r="M98" s="201"/>
      <c r="N98" s="201"/>
      <c r="O98" s="201"/>
      <c r="P98" s="201"/>
      <c r="Q98" s="201"/>
      <c r="R98" s="201"/>
      <c r="S98" s="201"/>
      <c r="T98" s="201"/>
      <c r="U98" s="201"/>
      <c r="V98" s="201"/>
      <c r="W98" s="201"/>
      <c r="X98" s="201"/>
      <c r="Y98" s="201"/>
      <c r="Z98" s="201"/>
      <c r="AA98" s="201"/>
      <c r="AB98" s="201"/>
      <c r="AC98" s="201"/>
      <c r="AD98" s="201"/>
      <c r="AE98" s="201"/>
      <c r="AF98" s="201"/>
      <c r="AG98" s="202">
        <f>ROUND(SUM(AG99:AG100),2)</f>
        <v>0</v>
      </c>
      <c r="AH98" s="203"/>
      <c r="AI98" s="203"/>
      <c r="AJ98" s="203"/>
      <c r="AK98" s="203"/>
      <c r="AL98" s="203"/>
      <c r="AM98" s="203"/>
      <c r="AN98" s="206">
        <f t="shared" si="1"/>
        <v>0</v>
      </c>
      <c r="AO98" s="203"/>
      <c r="AP98" s="203"/>
      <c r="AQ98" s="80" t="s">
        <v>79</v>
      </c>
      <c r="AR98" s="77"/>
      <c r="AS98" s="81">
        <f>ROUND(SUM(AS99:AS100),2)</f>
        <v>0</v>
      </c>
      <c r="AT98" s="82">
        <f t="shared" si="0"/>
        <v>0</v>
      </c>
      <c r="AU98" s="83">
        <f>ROUND(SUM(AU99:AU100),5)</f>
        <v>865.99540000000002</v>
      </c>
      <c r="AV98" s="82">
        <f>ROUND(AZ98*L29,2)</f>
        <v>0</v>
      </c>
      <c r="AW98" s="82">
        <f>ROUND(BA98*L30,2)</f>
        <v>0</v>
      </c>
      <c r="AX98" s="82">
        <f>ROUND(BB98*L29,2)</f>
        <v>0</v>
      </c>
      <c r="AY98" s="82">
        <f>ROUND(BC98*L30,2)</f>
        <v>0</v>
      </c>
      <c r="AZ98" s="82">
        <f>ROUND(SUM(AZ99:AZ100),2)</f>
        <v>0</v>
      </c>
      <c r="BA98" s="82">
        <f>ROUND(SUM(BA99:BA100),2)</f>
        <v>0</v>
      </c>
      <c r="BB98" s="82">
        <f>ROUND(SUM(BB99:BB100),2)</f>
        <v>0</v>
      </c>
      <c r="BC98" s="82">
        <f>ROUND(SUM(BC99:BC100),2)</f>
        <v>0</v>
      </c>
      <c r="BD98" s="84">
        <f>ROUND(SUM(BD99:BD100),2)</f>
        <v>0</v>
      </c>
      <c r="BS98" s="85" t="s">
        <v>73</v>
      </c>
      <c r="BT98" s="85" t="s">
        <v>19</v>
      </c>
      <c r="BU98" s="85" t="s">
        <v>75</v>
      </c>
      <c r="BV98" s="85" t="s">
        <v>76</v>
      </c>
      <c r="BW98" s="85" t="s">
        <v>90</v>
      </c>
      <c r="BX98" s="85" t="s">
        <v>4</v>
      </c>
      <c r="CL98" s="85" t="s">
        <v>1</v>
      </c>
      <c r="CM98" s="85" t="s">
        <v>81</v>
      </c>
    </row>
    <row r="99" spans="1:91" s="4" customFormat="1" ht="16.5" customHeight="1" x14ac:dyDescent="0.2">
      <c r="A99" s="86" t="s">
        <v>82</v>
      </c>
      <c r="B99" s="49"/>
      <c r="C99" s="10"/>
      <c r="D99" s="10"/>
      <c r="E99" s="200" t="s">
        <v>13</v>
      </c>
      <c r="F99" s="200"/>
      <c r="G99" s="200"/>
      <c r="H99" s="200"/>
      <c r="I99" s="200"/>
      <c r="J99" s="10"/>
      <c r="K99" s="200" t="s">
        <v>91</v>
      </c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4">
        <f>'001 - propustek v km 169,905'!J32</f>
        <v>0</v>
      </c>
      <c r="AH99" s="205"/>
      <c r="AI99" s="205"/>
      <c r="AJ99" s="205"/>
      <c r="AK99" s="205"/>
      <c r="AL99" s="205"/>
      <c r="AM99" s="205"/>
      <c r="AN99" s="204">
        <f t="shared" si="1"/>
        <v>0</v>
      </c>
      <c r="AO99" s="205"/>
      <c r="AP99" s="205"/>
      <c r="AQ99" s="87" t="s">
        <v>84</v>
      </c>
      <c r="AR99" s="49"/>
      <c r="AS99" s="88">
        <v>0</v>
      </c>
      <c r="AT99" s="89">
        <f t="shared" si="0"/>
        <v>0</v>
      </c>
      <c r="AU99" s="90">
        <f>'001 - propustek v km 169,905'!P131</f>
        <v>865.99539600000014</v>
      </c>
      <c r="AV99" s="89">
        <f>'001 - propustek v km 169,905'!J35</f>
        <v>0</v>
      </c>
      <c r="AW99" s="89">
        <f>'001 - propustek v km 169,905'!J36</f>
        <v>0</v>
      </c>
      <c r="AX99" s="89">
        <f>'001 - propustek v km 169,905'!J37</f>
        <v>0</v>
      </c>
      <c r="AY99" s="89">
        <f>'001 - propustek v km 169,905'!J38</f>
        <v>0</v>
      </c>
      <c r="AZ99" s="89">
        <f>'001 - propustek v km 169,905'!F35</f>
        <v>0</v>
      </c>
      <c r="BA99" s="89">
        <f>'001 - propustek v km 169,905'!F36</f>
        <v>0</v>
      </c>
      <c r="BB99" s="89">
        <f>'001 - propustek v km 169,905'!F37</f>
        <v>0</v>
      </c>
      <c r="BC99" s="89">
        <f>'001 - propustek v km 169,905'!F38</f>
        <v>0</v>
      </c>
      <c r="BD99" s="91">
        <f>'001 - propustek v km 169,905'!F39</f>
        <v>0</v>
      </c>
      <c r="BT99" s="25" t="s">
        <v>81</v>
      </c>
      <c r="BV99" s="25" t="s">
        <v>76</v>
      </c>
      <c r="BW99" s="25" t="s">
        <v>92</v>
      </c>
      <c r="BX99" s="25" t="s">
        <v>90</v>
      </c>
      <c r="CL99" s="25" t="s">
        <v>1</v>
      </c>
    </row>
    <row r="100" spans="1:91" s="4" customFormat="1" ht="16.5" customHeight="1" x14ac:dyDescent="0.2">
      <c r="A100" s="86" t="s">
        <v>82</v>
      </c>
      <c r="B100" s="49"/>
      <c r="C100" s="10"/>
      <c r="D100" s="10"/>
      <c r="E100" s="200" t="s">
        <v>86</v>
      </c>
      <c r="F100" s="200"/>
      <c r="G100" s="200"/>
      <c r="H100" s="200"/>
      <c r="I100" s="200"/>
      <c r="J100" s="10"/>
      <c r="K100" s="200" t="s">
        <v>86</v>
      </c>
      <c r="L100" s="200"/>
      <c r="M100" s="200"/>
      <c r="N100" s="200"/>
      <c r="O100" s="200"/>
      <c r="P100" s="200"/>
      <c r="Q100" s="200"/>
      <c r="R100" s="200"/>
      <c r="S100" s="200"/>
      <c r="T100" s="200"/>
      <c r="U100" s="200"/>
      <c r="V100" s="200"/>
      <c r="W100" s="200"/>
      <c r="X100" s="200"/>
      <c r="Y100" s="200"/>
      <c r="Z100" s="200"/>
      <c r="AA100" s="200"/>
      <c r="AB100" s="200"/>
      <c r="AC100" s="200"/>
      <c r="AD100" s="200"/>
      <c r="AE100" s="200"/>
      <c r="AF100" s="200"/>
      <c r="AG100" s="204">
        <f>'VRN - VRN_01'!J32</f>
        <v>0</v>
      </c>
      <c r="AH100" s="205"/>
      <c r="AI100" s="205"/>
      <c r="AJ100" s="205"/>
      <c r="AK100" s="205"/>
      <c r="AL100" s="205"/>
      <c r="AM100" s="205"/>
      <c r="AN100" s="204">
        <f t="shared" si="1"/>
        <v>0</v>
      </c>
      <c r="AO100" s="205"/>
      <c r="AP100" s="205"/>
      <c r="AQ100" s="87" t="s">
        <v>84</v>
      </c>
      <c r="AR100" s="49"/>
      <c r="AS100" s="88">
        <v>0</v>
      </c>
      <c r="AT100" s="89">
        <f t="shared" si="0"/>
        <v>0</v>
      </c>
      <c r="AU100" s="90">
        <f>'VRN - VRN_01'!P124</f>
        <v>0</v>
      </c>
      <c r="AV100" s="89">
        <f>'VRN - VRN_01'!J35</f>
        <v>0</v>
      </c>
      <c r="AW100" s="89">
        <f>'VRN - VRN_01'!J36</f>
        <v>0</v>
      </c>
      <c r="AX100" s="89">
        <f>'VRN - VRN_01'!J37</f>
        <v>0</v>
      </c>
      <c r="AY100" s="89">
        <f>'VRN - VRN_01'!J38</f>
        <v>0</v>
      </c>
      <c r="AZ100" s="89">
        <f>'VRN - VRN_01'!F35</f>
        <v>0</v>
      </c>
      <c r="BA100" s="89">
        <f>'VRN - VRN_01'!F36</f>
        <v>0</v>
      </c>
      <c r="BB100" s="89">
        <f>'VRN - VRN_01'!F37</f>
        <v>0</v>
      </c>
      <c r="BC100" s="89">
        <f>'VRN - VRN_01'!F38</f>
        <v>0</v>
      </c>
      <c r="BD100" s="91">
        <f>'VRN - VRN_01'!F39</f>
        <v>0</v>
      </c>
      <c r="BT100" s="25" t="s">
        <v>81</v>
      </c>
      <c r="BV100" s="25" t="s">
        <v>76</v>
      </c>
      <c r="BW100" s="25" t="s">
        <v>93</v>
      </c>
      <c r="BX100" s="25" t="s">
        <v>90</v>
      </c>
      <c r="CL100" s="25" t="s">
        <v>1</v>
      </c>
    </row>
    <row r="101" spans="1:91" s="7" customFormat="1" ht="27" customHeight="1" x14ac:dyDescent="0.2">
      <c r="B101" s="77"/>
      <c r="C101" s="78"/>
      <c r="D101" s="201" t="s">
        <v>94</v>
      </c>
      <c r="E101" s="201"/>
      <c r="F101" s="201"/>
      <c r="G101" s="201"/>
      <c r="H101" s="201"/>
      <c r="I101" s="79"/>
      <c r="J101" s="201" t="s">
        <v>95</v>
      </c>
      <c r="K101" s="201"/>
      <c r="L101" s="201"/>
      <c r="M101" s="201"/>
      <c r="N101" s="201"/>
      <c r="O101" s="201"/>
      <c r="P101" s="201"/>
      <c r="Q101" s="201"/>
      <c r="R101" s="201"/>
      <c r="S101" s="201"/>
      <c r="T101" s="201"/>
      <c r="U101" s="201"/>
      <c r="V101" s="201"/>
      <c r="W101" s="201"/>
      <c r="X101" s="201"/>
      <c r="Y101" s="201"/>
      <c r="Z101" s="201"/>
      <c r="AA101" s="201"/>
      <c r="AB101" s="201"/>
      <c r="AC101" s="201"/>
      <c r="AD101" s="201"/>
      <c r="AE101" s="201"/>
      <c r="AF101" s="201"/>
      <c r="AG101" s="202">
        <f>ROUND(SUM(AG102:AG103),2)</f>
        <v>0</v>
      </c>
      <c r="AH101" s="203"/>
      <c r="AI101" s="203"/>
      <c r="AJ101" s="203"/>
      <c r="AK101" s="203"/>
      <c r="AL101" s="203"/>
      <c r="AM101" s="203"/>
      <c r="AN101" s="206">
        <f t="shared" si="1"/>
        <v>0</v>
      </c>
      <c r="AO101" s="203"/>
      <c r="AP101" s="203"/>
      <c r="AQ101" s="80" t="s">
        <v>79</v>
      </c>
      <c r="AR101" s="77"/>
      <c r="AS101" s="81">
        <f>ROUND(SUM(AS102:AS103),2)</f>
        <v>0</v>
      </c>
      <c r="AT101" s="82">
        <f t="shared" si="0"/>
        <v>0</v>
      </c>
      <c r="AU101" s="83">
        <f>ROUND(SUM(AU102:AU103),5)</f>
        <v>1954.46975</v>
      </c>
      <c r="AV101" s="82">
        <f>ROUND(AZ101*L29,2)</f>
        <v>0</v>
      </c>
      <c r="AW101" s="82">
        <f>ROUND(BA101*L30,2)</f>
        <v>0</v>
      </c>
      <c r="AX101" s="82">
        <f>ROUND(BB101*L29,2)</f>
        <v>0</v>
      </c>
      <c r="AY101" s="82">
        <f>ROUND(BC101*L30,2)</f>
        <v>0</v>
      </c>
      <c r="AZ101" s="82">
        <f>ROUND(SUM(AZ102:AZ103),2)</f>
        <v>0</v>
      </c>
      <c r="BA101" s="82">
        <f>ROUND(SUM(BA102:BA103),2)</f>
        <v>0</v>
      </c>
      <c r="BB101" s="82">
        <f>ROUND(SUM(BB102:BB103),2)</f>
        <v>0</v>
      </c>
      <c r="BC101" s="82">
        <f>ROUND(SUM(BC102:BC103),2)</f>
        <v>0</v>
      </c>
      <c r="BD101" s="84">
        <f>ROUND(SUM(BD102:BD103),2)</f>
        <v>0</v>
      </c>
      <c r="BS101" s="85" t="s">
        <v>73</v>
      </c>
      <c r="BT101" s="85" t="s">
        <v>19</v>
      </c>
      <c r="BU101" s="85" t="s">
        <v>75</v>
      </c>
      <c r="BV101" s="85" t="s">
        <v>76</v>
      </c>
      <c r="BW101" s="85" t="s">
        <v>96</v>
      </c>
      <c r="BX101" s="85" t="s">
        <v>4</v>
      </c>
      <c r="CL101" s="85" t="s">
        <v>1</v>
      </c>
      <c r="CM101" s="85" t="s">
        <v>81</v>
      </c>
    </row>
    <row r="102" spans="1:91" s="4" customFormat="1" ht="16.5" customHeight="1" x14ac:dyDescent="0.2">
      <c r="A102" s="86" t="s">
        <v>82</v>
      </c>
      <c r="B102" s="49"/>
      <c r="C102" s="10"/>
      <c r="D102" s="10"/>
      <c r="E102" s="200" t="s">
        <v>13</v>
      </c>
      <c r="F102" s="200"/>
      <c r="G102" s="200"/>
      <c r="H102" s="200"/>
      <c r="I102" s="200"/>
      <c r="J102" s="10"/>
      <c r="K102" s="200" t="s">
        <v>97</v>
      </c>
      <c r="L102" s="200"/>
      <c r="M102" s="200"/>
      <c r="N102" s="200"/>
      <c r="O102" s="200"/>
      <c r="P102" s="200"/>
      <c r="Q102" s="200"/>
      <c r="R102" s="200"/>
      <c r="S102" s="200"/>
      <c r="T102" s="200"/>
      <c r="U102" s="200"/>
      <c r="V102" s="200"/>
      <c r="W102" s="200"/>
      <c r="X102" s="200"/>
      <c r="Y102" s="200"/>
      <c r="Z102" s="200"/>
      <c r="AA102" s="200"/>
      <c r="AB102" s="200"/>
      <c r="AC102" s="200"/>
      <c r="AD102" s="200"/>
      <c r="AE102" s="200"/>
      <c r="AF102" s="200"/>
      <c r="AG102" s="204">
        <f>'001 - propustek km 170,785'!J32</f>
        <v>0</v>
      </c>
      <c r="AH102" s="205"/>
      <c r="AI102" s="205"/>
      <c r="AJ102" s="205"/>
      <c r="AK102" s="205"/>
      <c r="AL102" s="205"/>
      <c r="AM102" s="205"/>
      <c r="AN102" s="204">
        <f t="shared" si="1"/>
        <v>0</v>
      </c>
      <c r="AO102" s="205"/>
      <c r="AP102" s="205"/>
      <c r="AQ102" s="87" t="s">
        <v>84</v>
      </c>
      <c r="AR102" s="49"/>
      <c r="AS102" s="88">
        <v>0</v>
      </c>
      <c r="AT102" s="89">
        <f t="shared" si="0"/>
        <v>0</v>
      </c>
      <c r="AU102" s="90">
        <f>'001 - propustek km 170,785'!P128</f>
        <v>1954.4697510000001</v>
      </c>
      <c r="AV102" s="89">
        <f>'001 - propustek km 170,785'!J35</f>
        <v>0</v>
      </c>
      <c r="AW102" s="89">
        <f>'001 - propustek km 170,785'!J36</f>
        <v>0</v>
      </c>
      <c r="AX102" s="89">
        <f>'001 - propustek km 170,785'!J37</f>
        <v>0</v>
      </c>
      <c r="AY102" s="89">
        <f>'001 - propustek km 170,785'!J38</f>
        <v>0</v>
      </c>
      <c r="AZ102" s="89">
        <f>'001 - propustek km 170,785'!F35</f>
        <v>0</v>
      </c>
      <c r="BA102" s="89">
        <f>'001 - propustek km 170,785'!F36</f>
        <v>0</v>
      </c>
      <c r="BB102" s="89">
        <f>'001 - propustek km 170,785'!F37</f>
        <v>0</v>
      </c>
      <c r="BC102" s="89">
        <f>'001 - propustek km 170,785'!F38</f>
        <v>0</v>
      </c>
      <c r="BD102" s="91">
        <f>'001 - propustek km 170,785'!F39</f>
        <v>0</v>
      </c>
      <c r="BT102" s="25" t="s">
        <v>81</v>
      </c>
      <c r="BV102" s="25" t="s">
        <v>76</v>
      </c>
      <c r="BW102" s="25" t="s">
        <v>98</v>
      </c>
      <c r="BX102" s="25" t="s">
        <v>96</v>
      </c>
      <c r="CL102" s="25" t="s">
        <v>1</v>
      </c>
    </row>
    <row r="103" spans="1:91" s="4" customFormat="1" ht="16.5" customHeight="1" x14ac:dyDescent="0.2">
      <c r="A103" s="86" t="s">
        <v>82</v>
      </c>
      <c r="B103" s="49"/>
      <c r="C103" s="10"/>
      <c r="D103" s="10"/>
      <c r="E103" s="200" t="s">
        <v>86</v>
      </c>
      <c r="F103" s="200"/>
      <c r="G103" s="200"/>
      <c r="H103" s="200"/>
      <c r="I103" s="200"/>
      <c r="J103" s="10"/>
      <c r="K103" s="200" t="s">
        <v>86</v>
      </c>
      <c r="L103" s="200"/>
      <c r="M103" s="200"/>
      <c r="N103" s="200"/>
      <c r="O103" s="200"/>
      <c r="P103" s="200"/>
      <c r="Q103" s="200"/>
      <c r="R103" s="200"/>
      <c r="S103" s="200"/>
      <c r="T103" s="200"/>
      <c r="U103" s="200"/>
      <c r="V103" s="200"/>
      <c r="W103" s="200"/>
      <c r="X103" s="200"/>
      <c r="Y103" s="200"/>
      <c r="Z103" s="200"/>
      <c r="AA103" s="200"/>
      <c r="AB103" s="200"/>
      <c r="AC103" s="200"/>
      <c r="AD103" s="200"/>
      <c r="AE103" s="200"/>
      <c r="AF103" s="200"/>
      <c r="AG103" s="204">
        <f>'VRN - VRN_02'!J32</f>
        <v>0</v>
      </c>
      <c r="AH103" s="205"/>
      <c r="AI103" s="205"/>
      <c r="AJ103" s="205"/>
      <c r="AK103" s="205"/>
      <c r="AL103" s="205"/>
      <c r="AM103" s="205"/>
      <c r="AN103" s="204">
        <f t="shared" si="1"/>
        <v>0</v>
      </c>
      <c r="AO103" s="205"/>
      <c r="AP103" s="205"/>
      <c r="AQ103" s="87" t="s">
        <v>84</v>
      </c>
      <c r="AR103" s="49"/>
      <c r="AS103" s="88">
        <v>0</v>
      </c>
      <c r="AT103" s="89">
        <f t="shared" si="0"/>
        <v>0</v>
      </c>
      <c r="AU103" s="90">
        <f>'VRN - VRN_02'!P123</f>
        <v>0</v>
      </c>
      <c r="AV103" s="89">
        <f>'VRN - VRN_02'!J35</f>
        <v>0</v>
      </c>
      <c r="AW103" s="89">
        <f>'VRN - VRN_02'!J36</f>
        <v>0</v>
      </c>
      <c r="AX103" s="89">
        <f>'VRN - VRN_02'!J37</f>
        <v>0</v>
      </c>
      <c r="AY103" s="89">
        <f>'VRN - VRN_02'!J38</f>
        <v>0</v>
      </c>
      <c r="AZ103" s="89">
        <f>'VRN - VRN_02'!F35</f>
        <v>0</v>
      </c>
      <c r="BA103" s="89">
        <f>'VRN - VRN_02'!F36</f>
        <v>0</v>
      </c>
      <c r="BB103" s="89">
        <f>'VRN - VRN_02'!F37</f>
        <v>0</v>
      </c>
      <c r="BC103" s="89">
        <f>'VRN - VRN_02'!F38</f>
        <v>0</v>
      </c>
      <c r="BD103" s="91">
        <f>'VRN - VRN_02'!F39</f>
        <v>0</v>
      </c>
      <c r="BT103" s="25" t="s">
        <v>81</v>
      </c>
      <c r="BV103" s="25" t="s">
        <v>76</v>
      </c>
      <c r="BW103" s="25" t="s">
        <v>99</v>
      </c>
      <c r="BX103" s="25" t="s">
        <v>96</v>
      </c>
      <c r="CL103" s="25" t="s">
        <v>1</v>
      </c>
    </row>
    <row r="104" spans="1:91" s="7" customFormat="1" ht="27" customHeight="1" x14ac:dyDescent="0.2">
      <c r="B104" s="77"/>
      <c r="C104" s="78"/>
      <c r="D104" s="201" t="s">
        <v>100</v>
      </c>
      <c r="E104" s="201"/>
      <c r="F104" s="201"/>
      <c r="G104" s="201"/>
      <c r="H104" s="201"/>
      <c r="I104" s="79"/>
      <c r="J104" s="201" t="s">
        <v>101</v>
      </c>
      <c r="K104" s="201"/>
      <c r="L104" s="201"/>
      <c r="M104" s="201"/>
      <c r="N104" s="201"/>
      <c r="O104" s="201"/>
      <c r="P104" s="201"/>
      <c r="Q104" s="201"/>
      <c r="R104" s="201"/>
      <c r="S104" s="201"/>
      <c r="T104" s="201"/>
      <c r="U104" s="201"/>
      <c r="V104" s="201"/>
      <c r="W104" s="201"/>
      <c r="X104" s="201"/>
      <c r="Y104" s="201"/>
      <c r="Z104" s="201"/>
      <c r="AA104" s="201"/>
      <c r="AB104" s="201"/>
      <c r="AC104" s="201"/>
      <c r="AD104" s="201"/>
      <c r="AE104" s="201"/>
      <c r="AF104" s="201"/>
      <c r="AG104" s="202">
        <f>ROUND(SUM(AG105:AG106),2)</f>
        <v>0</v>
      </c>
      <c r="AH104" s="203"/>
      <c r="AI104" s="203"/>
      <c r="AJ104" s="203"/>
      <c r="AK104" s="203"/>
      <c r="AL104" s="203"/>
      <c r="AM104" s="203"/>
      <c r="AN104" s="206">
        <f t="shared" si="1"/>
        <v>0</v>
      </c>
      <c r="AO104" s="203"/>
      <c r="AP104" s="203"/>
      <c r="AQ104" s="80" t="s">
        <v>79</v>
      </c>
      <c r="AR104" s="77"/>
      <c r="AS104" s="81">
        <f>ROUND(SUM(AS105:AS106),2)</f>
        <v>0</v>
      </c>
      <c r="AT104" s="82">
        <f t="shared" si="0"/>
        <v>0</v>
      </c>
      <c r="AU104" s="83">
        <f>ROUND(SUM(AU105:AU106),5)</f>
        <v>427.82087000000001</v>
      </c>
      <c r="AV104" s="82">
        <f>ROUND(AZ104*L29,2)</f>
        <v>0</v>
      </c>
      <c r="AW104" s="82">
        <f>ROUND(BA104*L30,2)</f>
        <v>0</v>
      </c>
      <c r="AX104" s="82">
        <f>ROUND(BB104*L29,2)</f>
        <v>0</v>
      </c>
      <c r="AY104" s="82">
        <f>ROUND(BC104*L30,2)</f>
        <v>0</v>
      </c>
      <c r="AZ104" s="82">
        <f>ROUND(SUM(AZ105:AZ106),2)</f>
        <v>0</v>
      </c>
      <c r="BA104" s="82">
        <f>ROUND(SUM(BA105:BA106),2)</f>
        <v>0</v>
      </c>
      <c r="BB104" s="82">
        <f>ROUND(SUM(BB105:BB106),2)</f>
        <v>0</v>
      </c>
      <c r="BC104" s="82">
        <f>ROUND(SUM(BC105:BC106),2)</f>
        <v>0</v>
      </c>
      <c r="BD104" s="84">
        <f>ROUND(SUM(BD105:BD106),2)</f>
        <v>0</v>
      </c>
      <c r="BS104" s="85" t="s">
        <v>73</v>
      </c>
      <c r="BT104" s="85" t="s">
        <v>19</v>
      </c>
      <c r="BU104" s="85" t="s">
        <v>75</v>
      </c>
      <c r="BV104" s="85" t="s">
        <v>76</v>
      </c>
      <c r="BW104" s="85" t="s">
        <v>102</v>
      </c>
      <c r="BX104" s="85" t="s">
        <v>4</v>
      </c>
      <c r="CL104" s="85" t="s">
        <v>1</v>
      </c>
      <c r="CM104" s="85" t="s">
        <v>81</v>
      </c>
    </row>
    <row r="105" spans="1:91" s="4" customFormat="1" ht="16.5" customHeight="1" x14ac:dyDescent="0.2">
      <c r="A105" s="86" t="s">
        <v>82</v>
      </c>
      <c r="B105" s="49"/>
      <c r="C105" s="10"/>
      <c r="D105" s="10"/>
      <c r="E105" s="200" t="s">
        <v>13</v>
      </c>
      <c r="F105" s="200"/>
      <c r="G105" s="200"/>
      <c r="H105" s="200"/>
      <c r="I105" s="200"/>
      <c r="J105" s="10"/>
      <c r="K105" s="200" t="s">
        <v>103</v>
      </c>
      <c r="L105" s="200"/>
      <c r="M105" s="200"/>
      <c r="N105" s="200"/>
      <c r="O105" s="200"/>
      <c r="P105" s="200"/>
      <c r="Q105" s="200"/>
      <c r="R105" s="200"/>
      <c r="S105" s="200"/>
      <c r="T105" s="200"/>
      <c r="U105" s="200"/>
      <c r="V105" s="200"/>
      <c r="W105" s="200"/>
      <c r="X105" s="200"/>
      <c r="Y105" s="200"/>
      <c r="Z105" s="200"/>
      <c r="AA105" s="200"/>
      <c r="AB105" s="200"/>
      <c r="AC105" s="200"/>
      <c r="AD105" s="200"/>
      <c r="AE105" s="200"/>
      <c r="AF105" s="200"/>
      <c r="AG105" s="204">
        <f>'001 - km 171,326 - propus...'!J32</f>
        <v>0</v>
      </c>
      <c r="AH105" s="205"/>
      <c r="AI105" s="205"/>
      <c r="AJ105" s="205"/>
      <c r="AK105" s="205"/>
      <c r="AL105" s="205"/>
      <c r="AM105" s="205"/>
      <c r="AN105" s="204">
        <f t="shared" si="1"/>
        <v>0</v>
      </c>
      <c r="AO105" s="205"/>
      <c r="AP105" s="205"/>
      <c r="AQ105" s="87" t="s">
        <v>84</v>
      </c>
      <c r="AR105" s="49"/>
      <c r="AS105" s="88">
        <v>0</v>
      </c>
      <c r="AT105" s="89">
        <f t="shared" si="0"/>
        <v>0</v>
      </c>
      <c r="AU105" s="90">
        <f>'001 - km 171,326 - propus...'!P130</f>
        <v>427.82087300000006</v>
      </c>
      <c r="AV105" s="89">
        <f>'001 - km 171,326 - propus...'!J35</f>
        <v>0</v>
      </c>
      <c r="AW105" s="89">
        <f>'001 - km 171,326 - propus...'!J36</f>
        <v>0</v>
      </c>
      <c r="AX105" s="89">
        <f>'001 - km 171,326 - propus...'!J37</f>
        <v>0</v>
      </c>
      <c r="AY105" s="89">
        <f>'001 - km 171,326 - propus...'!J38</f>
        <v>0</v>
      </c>
      <c r="AZ105" s="89">
        <f>'001 - km 171,326 - propus...'!F35</f>
        <v>0</v>
      </c>
      <c r="BA105" s="89">
        <f>'001 - km 171,326 - propus...'!F36</f>
        <v>0</v>
      </c>
      <c r="BB105" s="89">
        <f>'001 - km 171,326 - propus...'!F37</f>
        <v>0</v>
      </c>
      <c r="BC105" s="89">
        <f>'001 - km 171,326 - propus...'!F38</f>
        <v>0</v>
      </c>
      <c r="BD105" s="91">
        <f>'001 - km 171,326 - propus...'!F39</f>
        <v>0</v>
      </c>
      <c r="BT105" s="25" t="s">
        <v>81</v>
      </c>
      <c r="BV105" s="25" t="s">
        <v>76</v>
      </c>
      <c r="BW105" s="25" t="s">
        <v>104</v>
      </c>
      <c r="BX105" s="25" t="s">
        <v>102</v>
      </c>
      <c r="CL105" s="25" t="s">
        <v>1</v>
      </c>
    </row>
    <row r="106" spans="1:91" s="4" customFormat="1" ht="16.5" customHeight="1" x14ac:dyDescent="0.2">
      <c r="A106" s="86" t="s">
        <v>82</v>
      </c>
      <c r="B106" s="49"/>
      <c r="C106" s="10"/>
      <c r="D106" s="10"/>
      <c r="E106" s="200" t="s">
        <v>86</v>
      </c>
      <c r="F106" s="200"/>
      <c r="G106" s="200"/>
      <c r="H106" s="200"/>
      <c r="I106" s="200"/>
      <c r="J106" s="10"/>
      <c r="K106" s="200" t="s">
        <v>86</v>
      </c>
      <c r="L106" s="200"/>
      <c r="M106" s="200"/>
      <c r="N106" s="200"/>
      <c r="O106" s="200"/>
      <c r="P106" s="200"/>
      <c r="Q106" s="200"/>
      <c r="R106" s="200"/>
      <c r="S106" s="200"/>
      <c r="T106" s="200"/>
      <c r="U106" s="200"/>
      <c r="V106" s="200"/>
      <c r="W106" s="200"/>
      <c r="X106" s="200"/>
      <c r="Y106" s="200"/>
      <c r="Z106" s="200"/>
      <c r="AA106" s="200"/>
      <c r="AB106" s="200"/>
      <c r="AC106" s="200"/>
      <c r="AD106" s="200"/>
      <c r="AE106" s="200"/>
      <c r="AF106" s="200"/>
      <c r="AG106" s="204">
        <f>'VRN - VRN_03'!J32</f>
        <v>0</v>
      </c>
      <c r="AH106" s="205"/>
      <c r="AI106" s="205"/>
      <c r="AJ106" s="205"/>
      <c r="AK106" s="205"/>
      <c r="AL106" s="205"/>
      <c r="AM106" s="205"/>
      <c r="AN106" s="204">
        <f t="shared" si="1"/>
        <v>0</v>
      </c>
      <c r="AO106" s="205"/>
      <c r="AP106" s="205"/>
      <c r="AQ106" s="87" t="s">
        <v>84</v>
      </c>
      <c r="AR106" s="49"/>
      <c r="AS106" s="88">
        <v>0</v>
      </c>
      <c r="AT106" s="89">
        <f t="shared" si="0"/>
        <v>0</v>
      </c>
      <c r="AU106" s="90">
        <f>'VRN - VRN_03'!P123</f>
        <v>0</v>
      </c>
      <c r="AV106" s="89">
        <f>'VRN - VRN_03'!J35</f>
        <v>0</v>
      </c>
      <c r="AW106" s="89">
        <f>'VRN - VRN_03'!J36</f>
        <v>0</v>
      </c>
      <c r="AX106" s="89">
        <f>'VRN - VRN_03'!J37</f>
        <v>0</v>
      </c>
      <c r="AY106" s="89">
        <f>'VRN - VRN_03'!J38</f>
        <v>0</v>
      </c>
      <c r="AZ106" s="89">
        <f>'VRN - VRN_03'!F35</f>
        <v>0</v>
      </c>
      <c r="BA106" s="89">
        <f>'VRN - VRN_03'!F36</f>
        <v>0</v>
      </c>
      <c r="BB106" s="89">
        <f>'VRN - VRN_03'!F37</f>
        <v>0</v>
      </c>
      <c r="BC106" s="89">
        <f>'VRN - VRN_03'!F38</f>
        <v>0</v>
      </c>
      <c r="BD106" s="91">
        <f>'VRN - VRN_03'!F39</f>
        <v>0</v>
      </c>
      <c r="BT106" s="25" t="s">
        <v>81</v>
      </c>
      <c r="BV106" s="25" t="s">
        <v>76</v>
      </c>
      <c r="BW106" s="25" t="s">
        <v>105</v>
      </c>
      <c r="BX106" s="25" t="s">
        <v>102</v>
      </c>
      <c r="CL106" s="25" t="s">
        <v>1</v>
      </c>
    </row>
    <row r="107" spans="1:91" s="7" customFormat="1" ht="27" customHeight="1" x14ac:dyDescent="0.2">
      <c r="B107" s="77"/>
      <c r="C107" s="78"/>
      <c r="D107" s="201" t="s">
        <v>106</v>
      </c>
      <c r="E107" s="201"/>
      <c r="F107" s="201"/>
      <c r="G107" s="201"/>
      <c r="H107" s="201"/>
      <c r="I107" s="79"/>
      <c r="J107" s="201" t="s">
        <v>107</v>
      </c>
      <c r="K107" s="201"/>
      <c r="L107" s="201"/>
      <c r="M107" s="201"/>
      <c r="N107" s="201"/>
      <c r="O107" s="201"/>
      <c r="P107" s="201"/>
      <c r="Q107" s="201"/>
      <c r="R107" s="201"/>
      <c r="S107" s="201"/>
      <c r="T107" s="201"/>
      <c r="U107" s="201"/>
      <c r="V107" s="201"/>
      <c r="W107" s="201"/>
      <c r="X107" s="201"/>
      <c r="Y107" s="201"/>
      <c r="Z107" s="201"/>
      <c r="AA107" s="201"/>
      <c r="AB107" s="201"/>
      <c r="AC107" s="201"/>
      <c r="AD107" s="201"/>
      <c r="AE107" s="201"/>
      <c r="AF107" s="201"/>
      <c r="AG107" s="202">
        <f>ROUND(SUM(AG108:AG109),2)</f>
        <v>0</v>
      </c>
      <c r="AH107" s="203"/>
      <c r="AI107" s="203"/>
      <c r="AJ107" s="203"/>
      <c r="AK107" s="203"/>
      <c r="AL107" s="203"/>
      <c r="AM107" s="203"/>
      <c r="AN107" s="206">
        <f t="shared" si="1"/>
        <v>0</v>
      </c>
      <c r="AO107" s="203"/>
      <c r="AP107" s="203"/>
      <c r="AQ107" s="80" t="s">
        <v>79</v>
      </c>
      <c r="AR107" s="77"/>
      <c r="AS107" s="81">
        <f>ROUND(SUM(AS108:AS109),2)</f>
        <v>0</v>
      </c>
      <c r="AT107" s="82">
        <f t="shared" si="0"/>
        <v>0</v>
      </c>
      <c r="AU107" s="83">
        <f>ROUND(SUM(AU108:AU109),5)</f>
        <v>2040.3780999999999</v>
      </c>
      <c r="AV107" s="82">
        <f>ROUND(AZ107*L29,2)</f>
        <v>0</v>
      </c>
      <c r="AW107" s="82">
        <f>ROUND(BA107*L30,2)</f>
        <v>0</v>
      </c>
      <c r="AX107" s="82">
        <f>ROUND(BB107*L29,2)</f>
        <v>0</v>
      </c>
      <c r="AY107" s="82">
        <f>ROUND(BC107*L30,2)</f>
        <v>0</v>
      </c>
      <c r="AZ107" s="82">
        <f>ROUND(SUM(AZ108:AZ109),2)</f>
        <v>0</v>
      </c>
      <c r="BA107" s="82">
        <f>ROUND(SUM(BA108:BA109),2)</f>
        <v>0</v>
      </c>
      <c r="BB107" s="82">
        <f>ROUND(SUM(BB108:BB109),2)</f>
        <v>0</v>
      </c>
      <c r="BC107" s="82">
        <f>ROUND(SUM(BC108:BC109),2)</f>
        <v>0</v>
      </c>
      <c r="BD107" s="84">
        <f>ROUND(SUM(BD108:BD109),2)</f>
        <v>0</v>
      </c>
      <c r="BS107" s="85" t="s">
        <v>73</v>
      </c>
      <c r="BT107" s="85" t="s">
        <v>19</v>
      </c>
      <c r="BU107" s="85" t="s">
        <v>75</v>
      </c>
      <c r="BV107" s="85" t="s">
        <v>76</v>
      </c>
      <c r="BW107" s="85" t="s">
        <v>108</v>
      </c>
      <c r="BX107" s="85" t="s">
        <v>4</v>
      </c>
      <c r="CL107" s="85" t="s">
        <v>1</v>
      </c>
      <c r="CM107" s="85" t="s">
        <v>81</v>
      </c>
    </row>
    <row r="108" spans="1:91" s="4" customFormat="1" ht="16.5" customHeight="1" x14ac:dyDescent="0.2">
      <c r="A108" s="86" t="s">
        <v>82</v>
      </c>
      <c r="B108" s="49"/>
      <c r="C108" s="10"/>
      <c r="D108" s="10"/>
      <c r="E108" s="200" t="s">
        <v>13</v>
      </c>
      <c r="F108" s="200"/>
      <c r="G108" s="200"/>
      <c r="H108" s="200"/>
      <c r="I108" s="200"/>
      <c r="J108" s="10"/>
      <c r="K108" s="200" t="s">
        <v>109</v>
      </c>
      <c r="L108" s="200"/>
      <c r="M108" s="200"/>
      <c r="N108" s="200"/>
      <c r="O108" s="200"/>
      <c r="P108" s="200"/>
      <c r="Q108" s="200"/>
      <c r="R108" s="200"/>
      <c r="S108" s="200"/>
      <c r="T108" s="200"/>
      <c r="U108" s="200"/>
      <c r="V108" s="200"/>
      <c r="W108" s="200"/>
      <c r="X108" s="200"/>
      <c r="Y108" s="200"/>
      <c r="Z108" s="200"/>
      <c r="AA108" s="200"/>
      <c r="AB108" s="200"/>
      <c r="AC108" s="200"/>
      <c r="AD108" s="200"/>
      <c r="AE108" s="200"/>
      <c r="AF108" s="200"/>
      <c r="AG108" s="204">
        <f>'001 - propustek km 171,966'!J32</f>
        <v>0</v>
      </c>
      <c r="AH108" s="205"/>
      <c r="AI108" s="205"/>
      <c r="AJ108" s="205"/>
      <c r="AK108" s="205"/>
      <c r="AL108" s="205"/>
      <c r="AM108" s="205"/>
      <c r="AN108" s="204">
        <f t="shared" si="1"/>
        <v>0</v>
      </c>
      <c r="AO108" s="205"/>
      <c r="AP108" s="205"/>
      <c r="AQ108" s="87" t="s">
        <v>84</v>
      </c>
      <c r="AR108" s="49"/>
      <c r="AS108" s="88">
        <v>0</v>
      </c>
      <c r="AT108" s="89">
        <f t="shared" si="0"/>
        <v>0</v>
      </c>
      <c r="AU108" s="90">
        <f>'001 - propustek km 171,966'!P129</f>
        <v>2040.3781000000001</v>
      </c>
      <c r="AV108" s="89">
        <f>'001 - propustek km 171,966'!J35</f>
        <v>0</v>
      </c>
      <c r="AW108" s="89">
        <f>'001 - propustek km 171,966'!J36</f>
        <v>0</v>
      </c>
      <c r="AX108" s="89">
        <f>'001 - propustek km 171,966'!J37</f>
        <v>0</v>
      </c>
      <c r="AY108" s="89">
        <f>'001 - propustek km 171,966'!J38</f>
        <v>0</v>
      </c>
      <c r="AZ108" s="89">
        <f>'001 - propustek km 171,966'!F35</f>
        <v>0</v>
      </c>
      <c r="BA108" s="89">
        <f>'001 - propustek km 171,966'!F36</f>
        <v>0</v>
      </c>
      <c r="BB108" s="89">
        <f>'001 - propustek km 171,966'!F37</f>
        <v>0</v>
      </c>
      <c r="BC108" s="89">
        <f>'001 - propustek km 171,966'!F38</f>
        <v>0</v>
      </c>
      <c r="BD108" s="91">
        <f>'001 - propustek km 171,966'!F39</f>
        <v>0</v>
      </c>
      <c r="BT108" s="25" t="s">
        <v>81</v>
      </c>
      <c r="BV108" s="25" t="s">
        <v>76</v>
      </c>
      <c r="BW108" s="25" t="s">
        <v>110</v>
      </c>
      <c r="BX108" s="25" t="s">
        <v>108</v>
      </c>
      <c r="CL108" s="25" t="s">
        <v>1</v>
      </c>
    </row>
    <row r="109" spans="1:91" s="4" customFormat="1" ht="16.5" customHeight="1" x14ac:dyDescent="0.2">
      <c r="A109" s="86" t="s">
        <v>82</v>
      </c>
      <c r="B109" s="49"/>
      <c r="C109" s="10"/>
      <c r="D109" s="10"/>
      <c r="E109" s="200" t="s">
        <v>86</v>
      </c>
      <c r="F109" s="200"/>
      <c r="G109" s="200"/>
      <c r="H109" s="200"/>
      <c r="I109" s="200"/>
      <c r="J109" s="10"/>
      <c r="K109" s="200" t="s">
        <v>86</v>
      </c>
      <c r="L109" s="200"/>
      <c r="M109" s="200"/>
      <c r="N109" s="200"/>
      <c r="O109" s="200"/>
      <c r="P109" s="200"/>
      <c r="Q109" s="200"/>
      <c r="R109" s="200"/>
      <c r="S109" s="200"/>
      <c r="T109" s="200"/>
      <c r="U109" s="200"/>
      <c r="V109" s="200"/>
      <c r="W109" s="200"/>
      <c r="X109" s="200"/>
      <c r="Y109" s="200"/>
      <c r="Z109" s="200"/>
      <c r="AA109" s="200"/>
      <c r="AB109" s="200"/>
      <c r="AC109" s="200"/>
      <c r="AD109" s="200"/>
      <c r="AE109" s="200"/>
      <c r="AF109" s="200"/>
      <c r="AG109" s="204">
        <f>'VRN - VRN_04'!J32</f>
        <v>0</v>
      </c>
      <c r="AH109" s="205"/>
      <c r="AI109" s="205"/>
      <c r="AJ109" s="205"/>
      <c r="AK109" s="205"/>
      <c r="AL109" s="205"/>
      <c r="AM109" s="205"/>
      <c r="AN109" s="204">
        <f t="shared" si="1"/>
        <v>0</v>
      </c>
      <c r="AO109" s="205"/>
      <c r="AP109" s="205"/>
      <c r="AQ109" s="87" t="s">
        <v>84</v>
      </c>
      <c r="AR109" s="49"/>
      <c r="AS109" s="88">
        <v>0</v>
      </c>
      <c r="AT109" s="89">
        <f t="shared" si="0"/>
        <v>0</v>
      </c>
      <c r="AU109" s="90">
        <f>'VRN - VRN_04'!P123</f>
        <v>0</v>
      </c>
      <c r="AV109" s="89">
        <f>'VRN - VRN_04'!J35</f>
        <v>0</v>
      </c>
      <c r="AW109" s="89">
        <f>'VRN - VRN_04'!J36</f>
        <v>0</v>
      </c>
      <c r="AX109" s="89">
        <f>'VRN - VRN_04'!J37</f>
        <v>0</v>
      </c>
      <c r="AY109" s="89">
        <f>'VRN - VRN_04'!J38</f>
        <v>0</v>
      </c>
      <c r="AZ109" s="89">
        <f>'VRN - VRN_04'!F35</f>
        <v>0</v>
      </c>
      <c r="BA109" s="89">
        <f>'VRN - VRN_04'!F36</f>
        <v>0</v>
      </c>
      <c r="BB109" s="89">
        <f>'VRN - VRN_04'!F37</f>
        <v>0</v>
      </c>
      <c r="BC109" s="89">
        <f>'VRN - VRN_04'!F38</f>
        <v>0</v>
      </c>
      <c r="BD109" s="91">
        <f>'VRN - VRN_04'!F39</f>
        <v>0</v>
      </c>
      <c r="BT109" s="25" t="s">
        <v>81</v>
      </c>
      <c r="BV109" s="25" t="s">
        <v>76</v>
      </c>
      <c r="BW109" s="25" t="s">
        <v>111</v>
      </c>
      <c r="BX109" s="25" t="s">
        <v>108</v>
      </c>
      <c r="CL109" s="25" t="s">
        <v>1</v>
      </c>
    </row>
    <row r="110" spans="1:91" s="7" customFormat="1" ht="27" customHeight="1" x14ac:dyDescent="0.2">
      <c r="B110" s="77"/>
      <c r="C110" s="78"/>
      <c r="D110" s="201" t="s">
        <v>112</v>
      </c>
      <c r="E110" s="201"/>
      <c r="F110" s="201"/>
      <c r="G110" s="201"/>
      <c r="H110" s="201"/>
      <c r="I110" s="79"/>
      <c r="J110" s="201" t="s">
        <v>113</v>
      </c>
      <c r="K110" s="201"/>
      <c r="L110" s="201"/>
      <c r="M110" s="201"/>
      <c r="N110" s="201"/>
      <c r="O110" s="201"/>
      <c r="P110" s="201"/>
      <c r="Q110" s="201"/>
      <c r="R110" s="201"/>
      <c r="S110" s="201"/>
      <c r="T110" s="201"/>
      <c r="U110" s="201"/>
      <c r="V110" s="201"/>
      <c r="W110" s="201"/>
      <c r="X110" s="201"/>
      <c r="Y110" s="201"/>
      <c r="Z110" s="201"/>
      <c r="AA110" s="201"/>
      <c r="AB110" s="201"/>
      <c r="AC110" s="201"/>
      <c r="AD110" s="201"/>
      <c r="AE110" s="201"/>
      <c r="AF110" s="201"/>
      <c r="AG110" s="202">
        <f>ROUND(SUM(AG111:AG112),2)</f>
        <v>0</v>
      </c>
      <c r="AH110" s="203"/>
      <c r="AI110" s="203"/>
      <c r="AJ110" s="203"/>
      <c r="AK110" s="203"/>
      <c r="AL110" s="203"/>
      <c r="AM110" s="203"/>
      <c r="AN110" s="206">
        <f t="shared" si="1"/>
        <v>0</v>
      </c>
      <c r="AO110" s="203"/>
      <c r="AP110" s="203"/>
      <c r="AQ110" s="80" t="s">
        <v>79</v>
      </c>
      <c r="AR110" s="77"/>
      <c r="AS110" s="81">
        <f>ROUND(SUM(AS111:AS112),2)</f>
        <v>0</v>
      </c>
      <c r="AT110" s="82">
        <f t="shared" si="0"/>
        <v>0</v>
      </c>
      <c r="AU110" s="83">
        <f>ROUND(SUM(AU111:AU112),5)</f>
        <v>6744.7254499999999</v>
      </c>
      <c r="AV110" s="82">
        <f>ROUND(AZ110*L29,2)</f>
        <v>0</v>
      </c>
      <c r="AW110" s="82">
        <f>ROUND(BA110*L30,2)</f>
        <v>0</v>
      </c>
      <c r="AX110" s="82">
        <f>ROUND(BB110*L29,2)</f>
        <v>0</v>
      </c>
      <c r="AY110" s="82">
        <f>ROUND(BC110*L30,2)</f>
        <v>0</v>
      </c>
      <c r="AZ110" s="82">
        <f>ROUND(SUM(AZ111:AZ112),2)</f>
        <v>0</v>
      </c>
      <c r="BA110" s="82">
        <f>ROUND(SUM(BA111:BA112),2)</f>
        <v>0</v>
      </c>
      <c r="BB110" s="82">
        <f>ROUND(SUM(BB111:BB112),2)</f>
        <v>0</v>
      </c>
      <c r="BC110" s="82">
        <f>ROUND(SUM(BC111:BC112),2)</f>
        <v>0</v>
      </c>
      <c r="BD110" s="84">
        <f>ROUND(SUM(BD111:BD112),2)</f>
        <v>0</v>
      </c>
      <c r="BS110" s="85" t="s">
        <v>73</v>
      </c>
      <c r="BT110" s="85" t="s">
        <v>19</v>
      </c>
      <c r="BU110" s="85" t="s">
        <v>75</v>
      </c>
      <c r="BV110" s="85" t="s">
        <v>76</v>
      </c>
      <c r="BW110" s="85" t="s">
        <v>114</v>
      </c>
      <c r="BX110" s="85" t="s">
        <v>4</v>
      </c>
      <c r="CL110" s="85" t="s">
        <v>1</v>
      </c>
      <c r="CM110" s="85" t="s">
        <v>81</v>
      </c>
    </row>
    <row r="111" spans="1:91" s="4" customFormat="1" ht="16.5" customHeight="1" x14ac:dyDescent="0.2">
      <c r="A111" s="86" t="s">
        <v>82</v>
      </c>
      <c r="B111" s="49"/>
      <c r="C111" s="10"/>
      <c r="D111" s="10"/>
      <c r="E111" s="200" t="s">
        <v>13</v>
      </c>
      <c r="F111" s="200"/>
      <c r="G111" s="200"/>
      <c r="H111" s="200"/>
      <c r="I111" s="200"/>
      <c r="J111" s="10"/>
      <c r="K111" s="200" t="s">
        <v>115</v>
      </c>
      <c r="L111" s="200"/>
      <c r="M111" s="200"/>
      <c r="N111" s="200"/>
      <c r="O111" s="200"/>
      <c r="P111" s="200"/>
      <c r="Q111" s="200"/>
      <c r="R111" s="200"/>
      <c r="S111" s="200"/>
      <c r="T111" s="200"/>
      <c r="U111" s="200"/>
      <c r="V111" s="200"/>
      <c r="W111" s="200"/>
      <c r="X111" s="200"/>
      <c r="Y111" s="200"/>
      <c r="Z111" s="200"/>
      <c r="AA111" s="200"/>
      <c r="AB111" s="200"/>
      <c r="AC111" s="200"/>
      <c r="AD111" s="200"/>
      <c r="AE111" s="200"/>
      <c r="AF111" s="200"/>
      <c r="AG111" s="204">
        <f>'001 - most km 172,016'!J32</f>
        <v>0</v>
      </c>
      <c r="AH111" s="205"/>
      <c r="AI111" s="205"/>
      <c r="AJ111" s="205"/>
      <c r="AK111" s="205"/>
      <c r="AL111" s="205"/>
      <c r="AM111" s="205"/>
      <c r="AN111" s="204">
        <f t="shared" si="1"/>
        <v>0</v>
      </c>
      <c r="AO111" s="205"/>
      <c r="AP111" s="205"/>
      <c r="AQ111" s="87" t="s">
        <v>84</v>
      </c>
      <c r="AR111" s="49"/>
      <c r="AS111" s="88">
        <v>0</v>
      </c>
      <c r="AT111" s="89">
        <f t="shared" si="0"/>
        <v>0</v>
      </c>
      <c r="AU111" s="90">
        <f>'001 - most km 172,016'!P131</f>
        <v>6744.7254520000006</v>
      </c>
      <c r="AV111" s="89">
        <f>'001 - most km 172,016'!J35</f>
        <v>0</v>
      </c>
      <c r="AW111" s="89">
        <f>'001 - most km 172,016'!J36</f>
        <v>0</v>
      </c>
      <c r="AX111" s="89">
        <f>'001 - most km 172,016'!J37</f>
        <v>0</v>
      </c>
      <c r="AY111" s="89">
        <f>'001 - most km 172,016'!J38</f>
        <v>0</v>
      </c>
      <c r="AZ111" s="89">
        <f>'001 - most km 172,016'!F35</f>
        <v>0</v>
      </c>
      <c r="BA111" s="89">
        <f>'001 - most km 172,016'!F36</f>
        <v>0</v>
      </c>
      <c r="BB111" s="89">
        <f>'001 - most km 172,016'!F37</f>
        <v>0</v>
      </c>
      <c r="BC111" s="89">
        <f>'001 - most km 172,016'!F38</f>
        <v>0</v>
      </c>
      <c r="BD111" s="91">
        <f>'001 - most km 172,016'!F39</f>
        <v>0</v>
      </c>
      <c r="BT111" s="25" t="s">
        <v>81</v>
      </c>
      <c r="BV111" s="25" t="s">
        <v>76</v>
      </c>
      <c r="BW111" s="25" t="s">
        <v>116</v>
      </c>
      <c r="BX111" s="25" t="s">
        <v>114</v>
      </c>
      <c r="CL111" s="25" t="s">
        <v>1</v>
      </c>
    </row>
    <row r="112" spans="1:91" s="4" customFormat="1" ht="16.5" customHeight="1" x14ac:dyDescent="0.2">
      <c r="A112" s="86" t="s">
        <v>82</v>
      </c>
      <c r="B112" s="49"/>
      <c r="C112" s="10"/>
      <c r="D112" s="10"/>
      <c r="E112" s="200" t="s">
        <v>86</v>
      </c>
      <c r="F112" s="200"/>
      <c r="G112" s="200"/>
      <c r="H112" s="200"/>
      <c r="I112" s="200"/>
      <c r="J112" s="10"/>
      <c r="K112" s="200" t="s">
        <v>86</v>
      </c>
      <c r="L112" s="200"/>
      <c r="M112" s="200"/>
      <c r="N112" s="200"/>
      <c r="O112" s="200"/>
      <c r="P112" s="200"/>
      <c r="Q112" s="200"/>
      <c r="R112" s="200"/>
      <c r="S112" s="200"/>
      <c r="T112" s="200"/>
      <c r="U112" s="200"/>
      <c r="V112" s="200"/>
      <c r="W112" s="200"/>
      <c r="X112" s="200"/>
      <c r="Y112" s="200"/>
      <c r="Z112" s="200"/>
      <c r="AA112" s="200"/>
      <c r="AB112" s="200"/>
      <c r="AC112" s="200"/>
      <c r="AD112" s="200"/>
      <c r="AE112" s="200"/>
      <c r="AF112" s="200"/>
      <c r="AG112" s="204">
        <f>'VRN - VRN_05'!J32</f>
        <v>0</v>
      </c>
      <c r="AH112" s="205"/>
      <c r="AI112" s="205"/>
      <c r="AJ112" s="205"/>
      <c r="AK112" s="205"/>
      <c r="AL112" s="205"/>
      <c r="AM112" s="205"/>
      <c r="AN112" s="204">
        <f t="shared" si="1"/>
        <v>0</v>
      </c>
      <c r="AO112" s="205"/>
      <c r="AP112" s="205"/>
      <c r="AQ112" s="87" t="s">
        <v>84</v>
      </c>
      <c r="AR112" s="49"/>
      <c r="AS112" s="88">
        <v>0</v>
      </c>
      <c r="AT112" s="89">
        <f t="shared" si="0"/>
        <v>0</v>
      </c>
      <c r="AU112" s="90">
        <f>'VRN - VRN_05'!P124</f>
        <v>0</v>
      </c>
      <c r="AV112" s="89">
        <f>'VRN - VRN_05'!J35</f>
        <v>0</v>
      </c>
      <c r="AW112" s="89">
        <f>'VRN - VRN_05'!J36</f>
        <v>0</v>
      </c>
      <c r="AX112" s="89">
        <f>'VRN - VRN_05'!J37</f>
        <v>0</v>
      </c>
      <c r="AY112" s="89">
        <f>'VRN - VRN_05'!J38</f>
        <v>0</v>
      </c>
      <c r="AZ112" s="89">
        <f>'VRN - VRN_05'!F35</f>
        <v>0</v>
      </c>
      <c r="BA112" s="89">
        <f>'VRN - VRN_05'!F36</f>
        <v>0</v>
      </c>
      <c r="BB112" s="89">
        <f>'VRN - VRN_05'!F37</f>
        <v>0</v>
      </c>
      <c r="BC112" s="89">
        <f>'VRN - VRN_05'!F38</f>
        <v>0</v>
      </c>
      <c r="BD112" s="91">
        <f>'VRN - VRN_05'!F39</f>
        <v>0</v>
      </c>
      <c r="BT112" s="25" t="s">
        <v>81</v>
      </c>
      <c r="BV112" s="25" t="s">
        <v>76</v>
      </c>
      <c r="BW112" s="25" t="s">
        <v>117</v>
      </c>
      <c r="BX112" s="25" t="s">
        <v>114</v>
      </c>
      <c r="CL112" s="25" t="s">
        <v>1</v>
      </c>
    </row>
    <row r="113" spans="1:91" s="7" customFormat="1" ht="27" customHeight="1" x14ac:dyDescent="0.2">
      <c r="B113" s="77"/>
      <c r="C113" s="78"/>
      <c r="D113" s="201" t="s">
        <v>118</v>
      </c>
      <c r="E113" s="201"/>
      <c r="F113" s="201"/>
      <c r="G113" s="201"/>
      <c r="H113" s="201"/>
      <c r="I113" s="79"/>
      <c r="J113" s="201" t="s">
        <v>119</v>
      </c>
      <c r="K113" s="201"/>
      <c r="L113" s="201"/>
      <c r="M113" s="201"/>
      <c r="N113" s="201"/>
      <c r="O113" s="201"/>
      <c r="P113" s="201"/>
      <c r="Q113" s="201"/>
      <c r="R113" s="201"/>
      <c r="S113" s="201"/>
      <c r="T113" s="201"/>
      <c r="U113" s="201"/>
      <c r="V113" s="201"/>
      <c r="W113" s="201"/>
      <c r="X113" s="201"/>
      <c r="Y113" s="201"/>
      <c r="Z113" s="201"/>
      <c r="AA113" s="201"/>
      <c r="AB113" s="201"/>
      <c r="AC113" s="201"/>
      <c r="AD113" s="201"/>
      <c r="AE113" s="201"/>
      <c r="AF113" s="201"/>
      <c r="AG113" s="202">
        <f>ROUND(SUM(AG114:AG115),2)</f>
        <v>0</v>
      </c>
      <c r="AH113" s="203"/>
      <c r="AI113" s="203"/>
      <c r="AJ113" s="203"/>
      <c r="AK113" s="203"/>
      <c r="AL113" s="203"/>
      <c r="AM113" s="203"/>
      <c r="AN113" s="206">
        <f t="shared" si="1"/>
        <v>0</v>
      </c>
      <c r="AO113" s="203"/>
      <c r="AP113" s="203"/>
      <c r="AQ113" s="80" t="s">
        <v>79</v>
      </c>
      <c r="AR113" s="77"/>
      <c r="AS113" s="81">
        <f>ROUND(SUM(AS114:AS115),2)</f>
        <v>0</v>
      </c>
      <c r="AT113" s="82">
        <f t="shared" si="0"/>
        <v>0</v>
      </c>
      <c r="AU113" s="83">
        <f>ROUND(SUM(AU114:AU115),5)</f>
        <v>3825.4676199999999</v>
      </c>
      <c r="AV113" s="82">
        <f>ROUND(AZ113*L29,2)</f>
        <v>0</v>
      </c>
      <c r="AW113" s="82">
        <f>ROUND(BA113*L30,2)</f>
        <v>0</v>
      </c>
      <c r="AX113" s="82">
        <f>ROUND(BB113*L29,2)</f>
        <v>0</v>
      </c>
      <c r="AY113" s="82">
        <f>ROUND(BC113*L30,2)</f>
        <v>0</v>
      </c>
      <c r="AZ113" s="82">
        <f>ROUND(SUM(AZ114:AZ115),2)</f>
        <v>0</v>
      </c>
      <c r="BA113" s="82">
        <f>ROUND(SUM(BA114:BA115),2)</f>
        <v>0</v>
      </c>
      <c r="BB113" s="82">
        <f>ROUND(SUM(BB114:BB115),2)</f>
        <v>0</v>
      </c>
      <c r="BC113" s="82">
        <f>ROUND(SUM(BC114:BC115),2)</f>
        <v>0</v>
      </c>
      <c r="BD113" s="84">
        <f>ROUND(SUM(BD114:BD115),2)</f>
        <v>0</v>
      </c>
      <c r="BS113" s="85" t="s">
        <v>73</v>
      </c>
      <c r="BT113" s="85" t="s">
        <v>19</v>
      </c>
      <c r="BU113" s="85" t="s">
        <v>75</v>
      </c>
      <c r="BV113" s="85" t="s">
        <v>76</v>
      </c>
      <c r="BW113" s="85" t="s">
        <v>120</v>
      </c>
      <c r="BX113" s="85" t="s">
        <v>4</v>
      </c>
      <c r="CL113" s="85" t="s">
        <v>1</v>
      </c>
      <c r="CM113" s="85" t="s">
        <v>81</v>
      </c>
    </row>
    <row r="114" spans="1:91" s="4" customFormat="1" ht="16.5" customHeight="1" x14ac:dyDescent="0.2">
      <c r="A114" s="86" t="s">
        <v>82</v>
      </c>
      <c r="B114" s="49"/>
      <c r="C114" s="10"/>
      <c r="D114" s="10"/>
      <c r="E114" s="200" t="s">
        <v>13</v>
      </c>
      <c r="F114" s="200"/>
      <c r="G114" s="200"/>
      <c r="H114" s="200"/>
      <c r="I114" s="200"/>
      <c r="J114" s="10"/>
      <c r="K114" s="200" t="s">
        <v>121</v>
      </c>
      <c r="L114" s="200"/>
      <c r="M114" s="200"/>
      <c r="N114" s="200"/>
      <c r="O114" s="200"/>
      <c r="P114" s="200"/>
      <c r="Q114" s="200"/>
      <c r="R114" s="200"/>
      <c r="S114" s="200"/>
      <c r="T114" s="200"/>
      <c r="U114" s="200"/>
      <c r="V114" s="200"/>
      <c r="W114" s="200"/>
      <c r="X114" s="200"/>
      <c r="Y114" s="200"/>
      <c r="Z114" s="200"/>
      <c r="AA114" s="200"/>
      <c r="AB114" s="200"/>
      <c r="AC114" s="200"/>
      <c r="AD114" s="200"/>
      <c r="AE114" s="200"/>
      <c r="AF114" s="200"/>
      <c r="AG114" s="204">
        <f>'001 - most  km 172,055'!J32</f>
        <v>0</v>
      </c>
      <c r="AH114" s="205"/>
      <c r="AI114" s="205"/>
      <c r="AJ114" s="205"/>
      <c r="AK114" s="205"/>
      <c r="AL114" s="205"/>
      <c r="AM114" s="205"/>
      <c r="AN114" s="204">
        <f t="shared" si="1"/>
        <v>0</v>
      </c>
      <c r="AO114" s="205"/>
      <c r="AP114" s="205"/>
      <c r="AQ114" s="87" t="s">
        <v>84</v>
      </c>
      <c r="AR114" s="49"/>
      <c r="AS114" s="88">
        <v>0</v>
      </c>
      <c r="AT114" s="89">
        <f t="shared" si="0"/>
        <v>0</v>
      </c>
      <c r="AU114" s="90">
        <f>'001 - most  km 172,055'!P129</f>
        <v>3825.4676170000002</v>
      </c>
      <c r="AV114" s="89">
        <f>'001 - most  km 172,055'!J35</f>
        <v>0</v>
      </c>
      <c r="AW114" s="89">
        <f>'001 - most  km 172,055'!J36</f>
        <v>0</v>
      </c>
      <c r="AX114" s="89">
        <f>'001 - most  km 172,055'!J37</f>
        <v>0</v>
      </c>
      <c r="AY114" s="89">
        <f>'001 - most  km 172,055'!J38</f>
        <v>0</v>
      </c>
      <c r="AZ114" s="89">
        <f>'001 - most  km 172,055'!F35</f>
        <v>0</v>
      </c>
      <c r="BA114" s="89">
        <f>'001 - most  km 172,055'!F36</f>
        <v>0</v>
      </c>
      <c r="BB114" s="89">
        <f>'001 - most  km 172,055'!F37</f>
        <v>0</v>
      </c>
      <c r="BC114" s="89">
        <f>'001 - most  km 172,055'!F38</f>
        <v>0</v>
      </c>
      <c r="BD114" s="91">
        <f>'001 - most  km 172,055'!F39</f>
        <v>0</v>
      </c>
      <c r="BT114" s="25" t="s">
        <v>81</v>
      </c>
      <c r="BV114" s="25" t="s">
        <v>76</v>
      </c>
      <c r="BW114" s="25" t="s">
        <v>122</v>
      </c>
      <c r="BX114" s="25" t="s">
        <v>120</v>
      </c>
      <c r="CL114" s="25" t="s">
        <v>1</v>
      </c>
    </row>
    <row r="115" spans="1:91" s="4" customFormat="1" ht="16.5" customHeight="1" x14ac:dyDescent="0.2">
      <c r="A115" s="86" t="s">
        <v>82</v>
      </c>
      <c r="B115" s="49"/>
      <c r="C115" s="10"/>
      <c r="D115" s="10"/>
      <c r="E115" s="200" t="s">
        <v>86</v>
      </c>
      <c r="F115" s="200"/>
      <c r="G115" s="200"/>
      <c r="H115" s="200"/>
      <c r="I115" s="200"/>
      <c r="J115" s="10"/>
      <c r="K115" s="200" t="s">
        <v>86</v>
      </c>
      <c r="L115" s="200"/>
      <c r="M115" s="200"/>
      <c r="N115" s="200"/>
      <c r="O115" s="200"/>
      <c r="P115" s="200"/>
      <c r="Q115" s="200"/>
      <c r="R115" s="200"/>
      <c r="S115" s="200"/>
      <c r="T115" s="200"/>
      <c r="U115" s="200"/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/>
      <c r="AF115" s="200"/>
      <c r="AG115" s="204">
        <f>'VRN - VRN_06'!J32</f>
        <v>0</v>
      </c>
      <c r="AH115" s="205"/>
      <c r="AI115" s="205"/>
      <c r="AJ115" s="205"/>
      <c r="AK115" s="205"/>
      <c r="AL115" s="205"/>
      <c r="AM115" s="205"/>
      <c r="AN115" s="204">
        <f t="shared" si="1"/>
        <v>0</v>
      </c>
      <c r="AO115" s="205"/>
      <c r="AP115" s="205"/>
      <c r="AQ115" s="87" t="s">
        <v>84</v>
      </c>
      <c r="AR115" s="49"/>
      <c r="AS115" s="88">
        <v>0</v>
      </c>
      <c r="AT115" s="89">
        <f t="shared" si="0"/>
        <v>0</v>
      </c>
      <c r="AU115" s="90">
        <f>'VRN - VRN_06'!P124</f>
        <v>0</v>
      </c>
      <c r="AV115" s="89">
        <f>'VRN - VRN_06'!J35</f>
        <v>0</v>
      </c>
      <c r="AW115" s="89">
        <f>'VRN - VRN_06'!J36</f>
        <v>0</v>
      </c>
      <c r="AX115" s="89">
        <f>'VRN - VRN_06'!J37</f>
        <v>0</v>
      </c>
      <c r="AY115" s="89">
        <f>'VRN - VRN_06'!J38</f>
        <v>0</v>
      </c>
      <c r="AZ115" s="89">
        <f>'VRN - VRN_06'!F35</f>
        <v>0</v>
      </c>
      <c r="BA115" s="89">
        <f>'VRN - VRN_06'!F36</f>
        <v>0</v>
      </c>
      <c r="BB115" s="89">
        <f>'VRN - VRN_06'!F37</f>
        <v>0</v>
      </c>
      <c r="BC115" s="89">
        <f>'VRN - VRN_06'!F38</f>
        <v>0</v>
      </c>
      <c r="BD115" s="91">
        <f>'VRN - VRN_06'!F39</f>
        <v>0</v>
      </c>
      <c r="BT115" s="25" t="s">
        <v>81</v>
      </c>
      <c r="BV115" s="25" t="s">
        <v>76</v>
      </c>
      <c r="BW115" s="25" t="s">
        <v>123</v>
      </c>
      <c r="BX115" s="25" t="s">
        <v>120</v>
      </c>
      <c r="CL115" s="25" t="s">
        <v>1</v>
      </c>
    </row>
    <row r="116" spans="1:91" s="2" customFormat="1" ht="6.95" customHeight="1" x14ac:dyDescent="0.2">
      <c r="A116" s="30"/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  <c r="AO116" s="46"/>
      <c r="AP116" s="46"/>
      <c r="AQ116" s="46"/>
      <c r="AR116" s="31"/>
      <c r="AS116" s="30"/>
      <c r="AT116" s="30"/>
      <c r="AU116" s="30"/>
      <c r="AV116" s="30"/>
      <c r="AW116" s="30"/>
      <c r="AX116" s="30"/>
      <c r="AY116" s="30"/>
      <c r="AZ116" s="30"/>
      <c r="BA116" s="30"/>
      <c r="BB116" s="30"/>
      <c r="BC116" s="30"/>
      <c r="BD116" s="30"/>
      <c r="BE116" s="30"/>
    </row>
  </sheetData>
  <mergeCells count="120">
    <mergeCell ref="L31:P31"/>
    <mergeCell ref="AK32:AO32"/>
    <mergeCell ref="L32:P32"/>
    <mergeCell ref="AK33:AO33"/>
    <mergeCell ref="L33:P33"/>
    <mergeCell ref="W29:AE29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W32:AE32"/>
    <mergeCell ref="W30:AE30"/>
    <mergeCell ref="W31:AE31"/>
    <mergeCell ref="W33:AE33"/>
    <mergeCell ref="X35:AB35"/>
    <mergeCell ref="AK35:AO35"/>
    <mergeCell ref="K106:AF106"/>
    <mergeCell ref="AM89:AP89"/>
    <mergeCell ref="AG102:AM102"/>
    <mergeCell ref="AG103:AM103"/>
    <mergeCell ref="AG104:AM104"/>
    <mergeCell ref="L85:AO85"/>
    <mergeCell ref="AM87:AN87"/>
    <mergeCell ref="I92:AF92"/>
    <mergeCell ref="J95:AF95"/>
    <mergeCell ref="K96:AF96"/>
    <mergeCell ref="K97:AF97"/>
    <mergeCell ref="J98:AF98"/>
    <mergeCell ref="K99:AF99"/>
    <mergeCell ref="K100:AF100"/>
    <mergeCell ref="J101:AF101"/>
    <mergeCell ref="AK30:AO30"/>
    <mergeCell ref="L30:P30"/>
    <mergeCell ref="AK31:AO31"/>
    <mergeCell ref="AS89:AT91"/>
    <mergeCell ref="AM90:AP90"/>
    <mergeCell ref="AG95:AM95"/>
    <mergeCell ref="AG96:AM96"/>
    <mergeCell ref="AG97:AM97"/>
    <mergeCell ref="AG98:AM98"/>
    <mergeCell ref="AG99:AM99"/>
    <mergeCell ref="AG100:AM100"/>
    <mergeCell ref="AG101:AM101"/>
    <mergeCell ref="AG94:AM94"/>
    <mergeCell ref="AG92:AM92"/>
    <mergeCell ref="AN96:AP96"/>
    <mergeCell ref="AN97:AP97"/>
    <mergeCell ref="AN98:AP98"/>
    <mergeCell ref="AN99:AP99"/>
    <mergeCell ref="AN101:AP101"/>
    <mergeCell ref="D101:H101"/>
    <mergeCell ref="E102:I102"/>
    <mergeCell ref="E103:I103"/>
    <mergeCell ref="D104:H104"/>
    <mergeCell ref="E105:I105"/>
    <mergeCell ref="E106:I106"/>
    <mergeCell ref="D107:H107"/>
    <mergeCell ref="K102:AF102"/>
    <mergeCell ref="K103:AF103"/>
    <mergeCell ref="J104:AF104"/>
    <mergeCell ref="K105:AF105"/>
    <mergeCell ref="AN92:AP92"/>
    <mergeCell ref="AN100:AP100"/>
    <mergeCell ref="AN95:AP95"/>
    <mergeCell ref="E108:I108"/>
    <mergeCell ref="AG105:AM105"/>
    <mergeCell ref="AG107:AM107"/>
    <mergeCell ref="AG106:AM106"/>
    <mergeCell ref="AG108:AM108"/>
    <mergeCell ref="AN108:AP108"/>
    <mergeCell ref="AN102:AP102"/>
    <mergeCell ref="AN103:AP103"/>
    <mergeCell ref="AN104:AP104"/>
    <mergeCell ref="AN105:AP105"/>
    <mergeCell ref="AN106:AP106"/>
    <mergeCell ref="AN107:AP107"/>
    <mergeCell ref="AN94:AP94"/>
    <mergeCell ref="C92:G92"/>
    <mergeCell ref="E100:I100"/>
    <mergeCell ref="D95:H95"/>
    <mergeCell ref="E96:I96"/>
    <mergeCell ref="E97:I97"/>
    <mergeCell ref="D98:H98"/>
    <mergeCell ref="E99:I99"/>
    <mergeCell ref="J107:AF107"/>
    <mergeCell ref="K108:AF108"/>
    <mergeCell ref="K109:AF109"/>
    <mergeCell ref="J110:AF110"/>
    <mergeCell ref="K111:AF111"/>
    <mergeCell ref="K112:AF112"/>
    <mergeCell ref="J113:AF113"/>
    <mergeCell ref="K114:AF114"/>
    <mergeCell ref="K115:AF115"/>
    <mergeCell ref="AN109:AP109"/>
    <mergeCell ref="AN110:AP110"/>
    <mergeCell ref="AN111:AP111"/>
    <mergeCell ref="AN112:AP112"/>
    <mergeCell ref="AN113:AP113"/>
    <mergeCell ref="AN114:AP114"/>
    <mergeCell ref="AN115:AP115"/>
    <mergeCell ref="AG109:AM109"/>
    <mergeCell ref="AG110:AM110"/>
    <mergeCell ref="AG111:AM111"/>
    <mergeCell ref="AG112:AM112"/>
    <mergeCell ref="E109:I109"/>
    <mergeCell ref="D110:H110"/>
    <mergeCell ref="E111:I111"/>
    <mergeCell ref="E112:I112"/>
    <mergeCell ref="D113:H113"/>
    <mergeCell ref="E114:I114"/>
    <mergeCell ref="E115:I115"/>
    <mergeCell ref="AG113:AM113"/>
    <mergeCell ref="AG114:AM114"/>
    <mergeCell ref="AG115:AM115"/>
  </mergeCells>
  <hyperlinks>
    <hyperlink ref="A96" location="'001 - propustek v km 169,783'!C2" display="/"/>
    <hyperlink ref="A97" location="'VRN - VRN'!C2" display="/"/>
    <hyperlink ref="A99" location="'001 - propustek v km 169,905'!C2" display="/"/>
    <hyperlink ref="A100" location="'VRN - VRN_01'!C2" display="/"/>
    <hyperlink ref="A102" location="'001 - propustek km 170,785'!C2" display="/"/>
    <hyperlink ref="A103" location="'VRN - VRN_02'!C2" display="/"/>
    <hyperlink ref="A105" location="'001 - km 171,326 - propus...'!C2" display="/"/>
    <hyperlink ref="A106" location="'VRN - VRN_03'!C2" display="/"/>
    <hyperlink ref="A108" location="'001 - propustek km 171,966'!C2" display="/"/>
    <hyperlink ref="A109" location="'VRN - VRN_04'!C2" display="/"/>
    <hyperlink ref="A111" location="'001 - most km 172,016'!C2" display="/"/>
    <hyperlink ref="A112" location="'VRN - VRN_05'!C2" display="/"/>
    <hyperlink ref="A114" location="'001 - most  km 172,055'!C2" display="/"/>
    <hyperlink ref="A115" location="'VRN - VRN_06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ignoredErrors>
    <ignoredError sqref="K5" numberStoredAsText="1"/>
  </ignoredError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49"/>
  <sheetViews>
    <sheetView showGridLines="0" topLeftCell="A427" workbookViewId="0">
      <selection activeCell="I456" sqref="I45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232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110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124</v>
      </c>
      <c r="L4" s="21"/>
      <c r="M4" s="93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39" t="str">
        <f>'Rekapitulace stavby'!K6</f>
        <v>Blatno u Jesenice - Kaštice</v>
      </c>
      <c r="F7" s="240"/>
      <c r="G7" s="240"/>
      <c r="H7" s="240"/>
      <c r="L7" s="21"/>
    </row>
    <row r="8" spans="1:46" s="1" customFormat="1" ht="12" customHeight="1" x14ac:dyDescent="0.2">
      <c r="B8" s="21"/>
      <c r="D8" s="27" t="s">
        <v>125</v>
      </c>
      <c r="L8" s="21"/>
    </row>
    <row r="9" spans="1:46" s="2" customFormat="1" ht="16.5" customHeight="1" x14ac:dyDescent="0.2">
      <c r="A9" s="30"/>
      <c r="B9" s="31"/>
      <c r="C9" s="30"/>
      <c r="D9" s="30"/>
      <c r="E9" s="239" t="s">
        <v>1166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26" t="s">
        <v>1167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17</v>
      </c>
      <c r="E13" s="30"/>
      <c r="F13" s="25" t="s">
        <v>1</v>
      </c>
      <c r="G13" s="30"/>
      <c r="H13" s="30"/>
      <c r="I13" s="27" t="s">
        <v>18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25" t="s">
        <v>21</v>
      </c>
      <c r="G14" s="30"/>
      <c r="H14" s="30"/>
      <c r="I14" s="27" t="s">
        <v>22</v>
      </c>
      <c r="J14" s="53" t="str">
        <f>'Rekapitulace stavby'!AN8</f>
        <v>20. 9. 2019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26</v>
      </c>
      <c r="E16" s="30"/>
      <c r="F16" s="30"/>
      <c r="G16" s="30"/>
      <c r="H16" s="30"/>
      <c r="I16" s="27" t="s">
        <v>27</v>
      </c>
      <c r="J16" s="25" t="str">
        <f>IF('Rekapitulace stavby'!AN10="","",'Rekapitulace stavby'!AN10)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tr">
        <f>IF('Rekapitulace stavby'!E11="","",'Rekapitulace stavby'!E11)</f>
        <v xml:space="preserve"> </v>
      </c>
      <c r="F17" s="30"/>
      <c r="G17" s="30"/>
      <c r="H17" s="30"/>
      <c r="I17" s="27" t="s">
        <v>28</v>
      </c>
      <c r="J17" s="25" t="str">
        <f>IF('Rekapitulace stavby'!AN11="","",'Rekapitulace stavby'!AN11)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29</v>
      </c>
      <c r="E19" s="30"/>
      <c r="F19" s="30"/>
      <c r="G19" s="30"/>
      <c r="H19" s="30"/>
      <c r="I19" s="27" t="s">
        <v>27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29" t="str">
        <f>'Rekapitulace stavby'!E14</f>
        <v xml:space="preserve"> </v>
      </c>
      <c r="F20" s="229"/>
      <c r="G20" s="229"/>
      <c r="H20" s="229"/>
      <c r="I20" s="27" t="s">
        <v>28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30</v>
      </c>
      <c r="E22" s="30"/>
      <c r="F22" s="30"/>
      <c r="G22" s="30"/>
      <c r="H22" s="30"/>
      <c r="I22" s="27" t="s">
        <v>27</v>
      </c>
      <c r="J22" s="25" t="str">
        <f>IF('Rekapitulace stavby'!AN16="","",'Rekapitulace stavby'!AN16)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tr">
        <f>IF('Rekapitulace stavby'!E17="","",'Rekapitulace stavby'!E17)</f>
        <v xml:space="preserve"> </v>
      </c>
      <c r="F23" s="30"/>
      <c r="G23" s="30"/>
      <c r="H23" s="30"/>
      <c r="I23" s="27" t="s">
        <v>28</v>
      </c>
      <c r="J23" s="25" t="str">
        <f>IF('Rekapitulace stavby'!AN17="","",'Rekapitulace stavby'!AN17)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27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28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4"/>
      <c r="B29" s="95"/>
      <c r="C29" s="94"/>
      <c r="D29" s="94"/>
      <c r="E29" s="233" t="s">
        <v>1</v>
      </c>
      <c r="F29" s="233"/>
      <c r="G29" s="233"/>
      <c r="H29" s="23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97" t="s">
        <v>34</v>
      </c>
      <c r="E32" s="30"/>
      <c r="F32" s="30"/>
      <c r="G32" s="30"/>
      <c r="H32" s="30"/>
      <c r="I32" s="30"/>
      <c r="J32" s="69">
        <f>ROUND(J129,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98" t="s">
        <v>38</v>
      </c>
      <c r="E35" s="27" t="s">
        <v>39</v>
      </c>
      <c r="F35" s="99">
        <f>ROUND((SUM(BE129:BE448)),  2)</f>
        <v>0</v>
      </c>
      <c r="G35" s="30"/>
      <c r="H35" s="30"/>
      <c r="I35" s="100">
        <v>0.21</v>
      </c>
      <c r="J35" s="99">
        <f>ROUND(((SUM(BE129:BE448))*I35),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99">
        <f>ROUND((SUM(BF129:BF448)),  2)</f>
        <v>0</v>
      </c>
      <c r="G36" s="30"/>
      <c r="H36" s="30"/>
      <c r="I36" s="100">
        <v>0.15</v>
      </c>
      <c r="J36" s="99">
        <f>ROUND(((SUM(BF129:BF448))*I36),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99">
        <f>ROUND((SUM(BG129:BG448)),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99">
        <f>ROUND((SUM(BH129:BH448)),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99">
        <f>ROUND((SUM(BI129:BI448)),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1"/>
      <c r="D41" s="102" t="s">
        <v>44</v>
      </c>
      <c r="E41" s="58"/>
      <c r="F41" s="58"/>
      <c r="G41" s="103" t="s">
        <v>45</v>
      </c>
      <c r="H41" s="104" t="s">
        <v>46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07" t="s">
        <v>50</v>
      </c>
      <c r="G61" s="43" t="s">
        <v>49</v>
      </c>
      <c r="H61" s="33"/>
      <c r="I61" s="33"/>
      <c r="J61" s="108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07" t="s">
        <v>50</v>
      </c>
      <c r="G76" s="43" t="s">
        <v>49</v>
      </c>
      <c r="H76" s="33"/>
      <c r="I76" s="33"/>
      <c r="J76" s="108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129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39" t="str">
        <f>E7</f>
        <v>Blatno u Jesenice - Kaštice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125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39" t="s">
        <v>1166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26" t="str">
        <f>E11</f>
        <v>001 - propustek km 171,966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20</v>
      </c>
      <c r="D91" s="30"/>
      <c r="E91" s="30"/>
      <c r="F91" s="25" t="str">
        <f>F14</f>
        <v xml:space="preserve"> </v>
      </c>
      <c r="G91" s="30"/>
      <c r="H91" s="30"/>
      <c r="I91" s="27" t="s">
        <v>22</v>
      </c>
      <c r="J91" s="53" t="str">
        <f>IF(J14="","",J14)</f>
        <v>20. 9. 2019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26</v>
      </c>
      <c r="D93" s="30"/>
      <c r="E93" s="30"/>
      <c r="F93" s="25" t="str">
        <f>E17</f>
        <v xml:space="preserve"> </v>
      </c>
      <c r="G93" s="30"/>
      <c r="H93" s="30"/>
      <c r="I93" s="27" t="s">
        <v>30</v>
      </c>
      <c r="J93" s="28" t="str">
        <f>E23</f>
        <v xml:space="preserve"> 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29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09" t="s">
        <v>130</v>
      </c>
      <c r="D96" s="101"/>
      <c r="E96" s="101"/>
      <c r="F96" s="101"/>
      <c r="G96" s="101"/>
      <c r="H96" s="101"/>
      <c r="I96" s="101"/>
      <c r="J96" s="110" t="s">
        <v>131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1" t="s">
        <v>132</v>
      </c>
      <c r="D98" s="30"/>
      <c r="E98" s="30"/>
      <c r="F98" s="30"/>
      <c r="G98" s="30"/>
      <c r="H98" s="30"/>
      <c r="I98" s="30"/>
      <c r="J98" s="69">
        <f>J129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133</v>
      </c>
    </row>
    <row r="99" spans="1:47" s="9" customFormat="1" ht="24.95" customHeight="1" x14ac:dyDescent="0.2">
      <c r="B99" s="112"/>
      <c r="D99" s="113" t="s">
        <v>134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7" s="10" customFormat="1" ht="19.899999999999999" customHeight="1" x14ac:dyDescent="0.2">
      <c r="B100" s="116"/>
      <c r="D100" s="117" t="s">
        <v>135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7" s="10" customFormat="1" ht="19.899999999999999" customHeight="1" x14ac:dyDescent="0.2">
      <c r="B101" s="116"/>
      <c r="D101" s="117" t="s">
        <v>1168</v>
      </c>
      <c r="E101" s="118"/>
      <c r="F101" s="118"/>
      <c r="G101" s="118"/>
      <c r="H101" s="118"/>
      <c r="I101" s="118"/>
      <c r="J101" s="119">
        <f>J168</f>
        <v>0</v>
      </c>
      <c r="L101" s="116"/>
    </row>
    <row r="102" spans="1:47" s="10" customFormat="1" ht="19.899999999999999" customHeight="1" x14ac:dyDescent="0.2">
      <c r="B102" s="116"/>
      <c r="D102" s="117" t="s">
        <v>137</v>
      </c>
      <c r="E102" s="118"/>
      <c r="F102" s="118"/>
      <c r="G102" s="118"/>
      <c r="H102" s="118"/>
      <c r="I102" s="118"/>
      <c r="J102" s="119">
        <f>J180</f>
        <v>0</v>
      </c>
      <c r="L102" s="116"/>
    </row>
    <row r="103" spans="1:47" s="10" customFormat="1" ht="19.899999999999999" customHeight="1" x14ac:dyDescent="0.2">
      <c r="B103" s="116"/>
      <c r="D103" s="117" t="s">
        <v>138</v>
      </c>
      <c r="E103" s="118"/>
      <c r="F103" s="118"/>
      <c r="G103" s="118"/>
      <c r="H103" s="118"/>
      <c r="I103" s="118"/>
      <c r="J103" s="119">
        <f>J204</f>
        <v>0</v>
      </c>
      <c r="L103" s="116"/>
    </row>
    <row r="104" spans="1:47" s="10" customFormat="1" ht="19.899999999999999" customHeight="1" x14ac:dyDescent="0.2">
      <c r="B104" s="116"/>
      <c r="D104" s="117" t="s">
        <v>733</v>
      </c>
      <c r="E104" s="118"/>
      <c r="F104" s="118"/>
      <c r="G104" s="118"/>
      <c r="H104" s="118"/>
      <c r="I104" s="118"/>
      <c r="J104" s="119">
        <f>J229</f>
        <v>0</v>
      </c>
      <c r="L104" s="116"/>
    </row>
    <row r="105" spans="1:47" s="10" customFormat="1" ht="19.899999999999999" customHeight="1" x14ac:dyDescent="0.2">
      <c r="B105" s="116"/>
      <c r="D105" s="117" t="s">
        <v>734</v>
      </c>
      <c r="E105" s="118"/>
      <c r="F105" s="118"/>
      <c r="G105" s="118"/>
      <c r="H105" s="118"/>
      <c r="I105" s="118"/>
      <c r="J105" s="119">
        <f>J248</f>
        <v>0</v>
      </c>
      <c r="L105" s="116"/>
    </row>
    <row r="106" spans="1:47" s="10" customFormat="1" ht="19.899999999999999" customHeight="1" x14ac:dyDescent="0.2">
      <c r="B106" s="116"/>
      <c r="D106" s="117" t="s">
        <v>141</v>
      </c>
      <c r="E106" s="118"/>
      <c r="F106" s="118"/>
      <c r="G106" s="118"/>
      <c r="H106" s="118"/>
      <c r="I106" s="118"/>
      <c r="J106" s="119">
        <f>J435</f>
        <v>0</v>
      </c>
      <c r="L106" s="116"/>
    </row>
    <row r="107" spans="1:47" s="10" customFormat="1" ht="19.899999999999999" customHeight="1" x14ac:dyDescent="0.2">
      <c r="B107" s="116"/>
      <c r="D107" s="117" t="s">
        <v>142</v>
      </c>
      <c r="E107" s="118"/>
      <c r="F107" s="118"/>
      <c r="G107" s="118"/>
      <c r="H107" s="118"/>
      <c r="I107" s="118"/>
      <c r="J107" s="119">
        <f>J446</f>
        <v>0</v>
      </c>
      <c r="L107" s="116"/>
    </row>
    <row r="108" spans="1:47" s="2" customFormat="1" ht="21.75" customHeight="1" x14ac:dyDescent="0.2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 x14ac:dyDescent="0.2">
      <c r="A109" s="30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3" spans="1:31" s="2" customFormat="1" ht="6.95" customHeight="1" x14ac:dyDescent="0.2">
      <c r="A113" s="30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31" s="2" customFormat="1" ht="24.95" customHeight="1" x14ac:dyDescent="0.2">
      <c r="A114" s="30"/>
      <c r="B114" s="31"/>
      <c r="C114" s="22" t="s">
        <v>145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6.95" customHeight="1" x14ac:dyDescent="0.2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12" customHeight="1" x14ac:dyDescent="0.2">
      <c r="A116" s="30"/>
      <c r="B116" s="31"/>
      <c r="C116" s="27" t="s">
        <v>14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6.5" customHeight="1" x14ac:dyDescent="0.2">
      <c r="A117" s="30"/>
      <c r="B117" s="31"/>
      <c r="C117" s="30"/>
      <c r="D117" s="30"/>
      <c r="E117" s="239" t="str">
        <f>E7</f>
        <v>Blatno u Jesenice - Kaštice</v>
      </c>
      <c r="F117" s="240"/>
      <c r="G117" s="240"/>
      <c r="H117" s="24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1" customFormat="1" ht="12" customHeight="1" x14ac:dyDescent="0.2">
      <c r="B118" s="21"/>
      <c r="C118" s="27" t="s">
        <v>125</v>
      </c>
      <c r="L118" s="21"/>
    </row>
    <row r="119" spans="1:31" s="2" customFormat="1" ht="16.5" customHeight="1" x14ac:dyDescent="0.2">
      <c r="A119" s="30"/>
      <c r="B119" s="31"/>
      <c r="C119" s="30"/>
      <c r="D119" s="30"/>
      <c r="E119" s="239" t="s">
        <v>1166</v>
      </c>
      <c r="F119" s="238"/>
      <c r="G119" s="238"/>
      <c r="H119" s="238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2" customHeight="1" x14ac:dyDescent="0.2">
      <c r="A120" s="30"/>
      <c r="B120" s="31"/>
      <c r="C120" s="27" t="s">
        <v>127</v>
      </c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6.5" customHeight="1" x14ac:dyDescent="0.2">
      <c r="A121" s="30"/>
      <c r="B121" s="31"/>
      <c r="C121" s="30"/>
      <c r="D121" s="30"/>
      <c r="E121" s="226" t="str">
        <f>E11</f>
        <v>001 - propustek km 171,966</v>
      </c>
      <c r="F121" s="238"/>
      <c r="G121" s="238"/>
      <c r="H121" s="238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6.95" customHeight="1" x14ac:dyDescent="0.2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 x14ac:dyDescent="0.2">
      <c r="A123" s="30"/>
      <c r="B123" s="31"/>
      <c r="C123" s="27" t="s">
        <v>20</v>
      </c>
      <c r="D123" s="30"/>
      <c r="E123" s="30"/>
      <c r="F123" s="25" t="str">
        <f>F14</f>
        <v xml:space="preserve"> </v>
      </c>
      <c r="G123" s="30"/>
      <c r="H123" s="30"/>
      <c r="I123" s="27" t="s">
        <v>22</v>
      </c>
      <c r="J123" s="53" t="str">
        <f>IF(J14="","",J14)</f>
        <v>20. 9. 2019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6.95" customHeight="1" x14ac:dyDescent="0.2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5.2" customHeight="1" x14ac:dyDescent="0.2">
      <c r="A125" s="30"/>
      <c r="B125" s="31"/>
      <c r="C125" s="27" t="s">
        <v>26</v>
      </c>
      <c r="D125" s="30"/>
      <c r="E125" s="30"/>
      <c r="F125" s="25" t="str">
        <f>E17</f>
        <v xml:space="preserve"> </v>
      </c>
      <c r="G125" s="30"/>
      <c r="H125" s="30"/>
      <c r="I125" s="27" t="s">
        <v>30</v>
      </c>
      <c r="J125" s="28" t="str">
        <f>E23</f>
        <v xml:space="preserve"> 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 x14ac:dyDescent="0.2">
      <c r="A126" s="30"/>
      <c r="B126" s="31"/>
      <c r="C126" s="27" t="s">
        <v>29</v>
      </c>
      <c r="D126" s="30"/>
      <c r="E126" s="30"/>
      <c r="F126" s="25" t="str">
        <f>IF(E20="","",E20)</f>
        <v xml:space="preserve"> </v>
      </c>
      <c r="G126" s="30"/>
      <c r="H126" s="30"/>
      <c r="I126" s="27" t="s">
        <v>32</v>
      </c>
      <c r="J126" s="28" t="str">
        <f>E26</f>
        <v xml:space="preserve"> 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0.35" customHeight="1" x14ac:dyDescent="0.2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11" customFormat="1" ht="29.25" customHeight="1" x14ac:dyDescent="0.2">
      <c r="A128" s="120"/>
      <c r="B128" s="121"/>
      <c r="C128" s="122" t="s">
        <v>146</v>
      </c>
      <c r="D128" s="123" t="s">
        <v>59</v>
      </c>
      <c r="E128" s="123" t="s">
        <v>55</v>
      </c>
      <c r="F128" s="123" t="s">
        <v>56</v>
      </c>
      <c r="G128" s="123" t="s">
        <v>147</v>
      </c>
      <c r="H128" s="123" t="s">
        <v>148</v>
      </c>
      <c r="I128" s="123" t="s">
        <v>149</v>
      </c>
      <c r="J128" s="123" t="s">
        <v>131</v>
      </c>
      <c r="K128" s="124" t="s">
        <v>150</v>
      </c>
      <c r="L128" s="125"/>
      <c r="M128" s="60" t="s">
        <v>1</v>
      </c>
      <c r="N128" s="61" t="s">
        <v>38</v>
      </c>
      <c r="O128" s="61" t="s">
        <v>151</v>
      </c>
      <c r="P128" s="61" t="s">
        <v>152</v>
      </c>
      <c r="Q128" s="61" t="s">
        <v>153</v>
      </c>
      <c r="R128" s="61" t="s">
        <v>154</v>
      </c>
      <c r="S128" s="61" t="s">
        <v>155</v>
      </c>
      <c r="T128" s="62" t="s">
        <v>156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9" customHeight="1" x14ac:dyDescent="0.25">
      <c r="A129" s="30"/>
      <c r="B129" s="31"/>
      <c r="C129" s="67" t="s">
        <v>157</v>
      </c>
      <c r="D129" s="30"/>
      <c r="E129" s="30"/>
      <c r="F129" s="30"/>
      <c r="G129" s="30"/>
      <c r="H129" s="30"/>
      <c r="I129" s="30"/>
      <c r="J129" s="126">
        <f>BK129</f>
        <v>0</v>
      </c>
      <c r="K129" s="30"/>
      <c r="L129" s="31"/>
      <c r="M129" s="63"/>
      <c r="N129" s="54"/>
      <c r="O129" s="64"/>
      <c r="P129" s="127">
        <f>P130</f>
        <v>2040.3781000000001</v>
      </c>
      <c r="Q129" s="64"/>
      <c r="R129" s="127">
        <f>R130</f>
        <v>98.238296519999992</v>
      </c>
      <c r="S129" s="64"/>
      <c r="T129" s="128">
        <f>T130</f>
        <v>69.744738000000012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8" t="s">
        <v>73</v>
      </c>
      <c r="AU129" s="18" t="s">
        <v>133</v>
      </c>
      <c r="BK129" s="129">
        <f>BK130</f>
        <v>0</v>
      </c>
    </row>
    <row r="130" spans="1:65" s="12" customFormat="1" ht="25.9" customHeight="1" x14ac:dyDescent="0.2">
      <c r="B130" s="130"/>
      <c r="D130" s="131" t="s">
        <v>73</v>
      </c>
      <c r="E130" s="132" t="s">
        <v>158</v>
      </c>
      <c r="F130" s="132" t="s">
        <v>159</v>
      </c>
      <c r="J130" s="133">
        <f>BK130</f>
        <v>0</v>
      </c>
      <c r="L130" s="130"/>
      <c r="M130" s="134"/>
      <c r="N130" s="135"/>
      <c r="O130" s="135"/>
      <c r="P130" s="136">
        <f>P131+P168+P180+P204+P229+P248+P435+P446</f>
        <v>2040.3781000000001</v>
      </c>
      <c r="Q130" s="135"/>
      <c r="R130" s="136">
        <f>R131+R168+R180+R204+R229+R248+R435+R446</f>
        <v>98.238296519999992</v>
      </c>
      <c r="S130" s="135"/>
      <c r="T130" s="137">
        <f>T131+T168+T180+T204+T229+T248+T435+T446</f>
        <v>69.744738000000012</v>
      </c>
      <c r="AR130" s="131" t="s">
        <v>19</v>
      </c>
      <c r="AT130" s="138" t="s">
        <v>73</v>
      </c>
      <c r="AU130" s="138" t="s">
        <v>74</v>
      </c>
      <c r="AY130" s="131" t="s">
        <v>160</v>
      </c>
      <c r="BK130" s="139">
        <f>BK131+BK168+BK180+BK204+BK229+BK248+BK435+BK446</f>
        <v>0</v>
      </c>
    </row>
    <row r="131" spans="1:65" s="12" customFormat="1" ht="22.9" customHeight="1" x14ac:dyDescent="0.2">
      <c r="B131" s="130"/>
      <c r="D131" s="131" t="s">
        <v>73</v>
      </c>
      <c r="E131" s="140" t="s">
        <v>19</v>
      </c>
      <c r="F131" s="140" t="s">
        <v>161</v>
      </c>
      <c r="J131" s="141">
        <f>BK131</f>
        <v>0</v>
      </c>
      <c r="L131" s="130"/>
      <c r="M131" s="134"/>
      <c r="N131" s="135"/>
      <c r="O131" s="135"/>
      <c r="P131" s="136">
        <f>SUM(P132:P167)</f>
        <v>80.316020000000009</v>
      </c>
      <c r="Q131" s="135"/>
      <c r="R131" s="136">
        <f>SUM(R132:R167)</f>
        <v>7.3399999999999995E-4</v>
      </c>
      <c r="S131" s="135"/>
      <c r="T131" s="137">
        <f>SUM(T132:T167)</f>
        <v>0</v>
      </c>
      <c r="AR131" s="131" t="s">
        <v>19</v>
      </c>
      <c r="AT131" s="138" t="s">
        <v>73</v>
      </c>
      <c r="AU131" s="138" t="s">
        <v>19</v>
      </c>
      <c r="AY131" s="131" t="s">
        <v>160</v>
      </c>
      <c r="BK131" s="139">
        <f>SUM(BK132:BK167)</f>
        <v>0</v>
      </c>
    </row>
    <row r="132" spans="1:65" s="2" customFormat="1" ht="24" customHeight="1" x14ac:dyDescent="0.2">
      <c r="A132" s="30"/>
      <c r="B132" s="142"/>
      <c r="C132" s="143" t="s">
        <v>19</v>
      </c>
      <c r="D132" s="143" t="s">
        <v>162</v>
      </c>
      <c r="E132" s="144" t="s">
        <v>163</v>
      </c>
      <c r="F132" s="145" t="s">
        <v>164</v>
      </c>
      <c r="G132" s="146" t="s">
        <v>165</v>
      </c>
      <c r="H132" s="147">
        <v>162.5</v>
      </c>
      <c r="I132" s="148">
        <v>0</v>
      </c>
      <c r="J132" s="148">
        <f>ROUND(I132*H132,2)</f>
        <v>0</v>
      </c>
      <c r="K132" s="145" t="s">
        <v>166</v>
      </c>
      <c r="L132" s="31"/>
      <c r="M132" s="149" t="s">
        <v>1</v>
      </c>
      <c r="N132" s="150" t="s">
        <v>39</v>
      </c>
      <c r="O132" s="151">
        <v>0.17199999999999999</v>
      </c>
      <c r="P132" s="151">
        <f>O132*H132</f>
        <v>27.95</v>
      </c>
      <c r="Q132" s="151">
        <v>0</v>
      </c>
      <c r="R132" s="151">
        <f>Q132*H132</f>
        <v>0</v>
      </c>
      <c r="S132" s="151">
        <v>0</v>
      </c>
      <c r="T132" s="15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3" t="s">
        <v>167</v>
      </c>
      <c r="AT132" s="153" t="s">
        <v>162</v>
      </c>
      <c r="AU132" s="153" t="s">
        <v>81</v>
      </c>
      <c r="AY132" s="18" t="s">
        <v>160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8" t="s">
        <v>19</v>
      </c>
      <c r="BK132" s="154">
        <f>ROUND(I132*H132,2)</f>
        <v>0</v>
      </c>
      <c r="BL132" s="18" t="s">
        <v>167</v>
      </c>
      <c r="BM132" s="153" t="s">
        <v>735</v>
      </c>
    </row>
    <row r="133" spans="1:65" s="2" customFormat="1" ht="19.5" x14ac:dyDescent="0.2">
      <c r="A133" s="30"/>
      <c r="B133" s="31"/>
      <c r="C133" s="30"/>
      <c r="D133" s="155" t="s">
        <v>169</v>
      </c>
      <c r="E133" s="30"/>
      <c r="F133" s="156" t="s">
        <v>170</v>
      </c>
      <c r="G133" s="30"/>
      <c r="H133" s="30"/>
      <c r="I133" s="30"/>
      <c r="J133" s="30"/>
      <c r="K133" s="30"/>
      <c r="L133" s="31"/>
      <c r="M133" s="157"/>
      <c r="N133" s="158"/>
      <c r="O133" s="56"/>
      <c r="P133" s="56"/>
      <c r="Q133" s="56"/>
      <c r="R133" s="56"/>
      <c r="S133" s="56"/>
      <c r="T133" s="57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8" t="s">
        <v>169</v>
      </c>
      <c r="AU133" s="18" t="s">
        <v>81</v>
      </c>
    </row>
    <row r="134" spans="1:65" s="13" customFormat="1" x14ac:dyDescent="0.2">
      <c r="B134" s="159"/>
      <c r="D134" s="155" t="s">
        <v>171</v>
      </c>
      <c r="E134" s="160" t="s">
        <v>1</v>
      </c>
      <c r="F134" s="161" t="s">
        <v>1169</v>
      </c>
      <c r="H134" s="160" t="s">
        <v>1</v>
      </c>
      <c r="L134" s="159"/>
      <c r="M134" s="162"/>
      <c r="N134" s="163"/>
      <c r="O134" s="163"/>
      <c r="P134" s="163"/>
      <c r="Q134" s="163"/>
      <c r="R134" s="163"/>
      <c r="S134" s="163"/>
      <c r="T134" s="164"/>
      <c r="AT134" s="160" t="s">
        <v>171</v>
      </c>
      <c r="AU134" s="160" t="s">
        <v>81</v>
      </c>
      <c r="AV134" s="13" t="s">
        <v>19</v>
      </c>
      <c r="AW134" s="13" t="s">
        <v>31</v>
      </c>
      <c r="AX134" s="13" t="s">
        <v>74</v>
      </c>
      <c r="AY134" s="160" t="s">
        <v>160</v>
      </c>
    </row>
    <row r="135" spans="1:65" s="13" customFormat="1" x14ac:dyDescent="0.2">
      <c r="B135" s="159"/>
      <c r="D135" s="155" t="s">
        <v>171</v>
      </c>
      <c r="E135" s="160" t="s">
        <v>1</v>
      </c>
      <c r="F135" s="161" t="s">
        <v>1022</v>
      </c>
      <c r="H135" s="160" t="s">
        <v>1</v>
      </c>
      <c r="L135" s="159"/>
      <c r="M135" s="162"/>
      <c r="N135" s="163"/>
      <c r="O135" s="163"/>
      <c r="P135" s="163"/>
      <c r="Q135" s="163"/>
      <c r="R135" s="163"/>
      <c r="S135" s="163"/>
      <c r="T135" s="164"/>
      <c r="AT135" s="160" t="s">
        <v>171</v>
      </c>
      <c r="AU135" s="160" t="s">
        <v>81</v>
      </c>
      <c r="AV135" s="13" t="s">
        <v>19</v>
      </c>
      <c r="AW135" s="13" t="s">
        <v>31</v>
      </c>
      <c r="AX135" s="13" t="s">
        <v>74</v>
      </c>
      <c r="AY135" s="160" t="s">
        <v>160</v>
      </c>
    </row>
    <row r="136" spans="1:65" s="14" customFormat="1" x14ac:dyDescent="0.2">
      <c r="B136" s="165"/>
      <c r="D136" s="155" t="s">
        <v>171</v>
      </c>
      <c r="E136" s="166" t="s">
        <v>1</v>
      </c>
      <c r="F136" s="167" t="s">
        <v>1170</v>
      </c>
      <c r="H136" s="168">
        <v>84.5</v>
      </c>
      <c r="L136" s="165"/>
      <c r="M136" s="169"/>
      <c r="N136" s="170"/>
      <c r="O136" s="170"/>
      <c r="P136" s="170"/>
      <c r="Q136" s="170"/>
      <c r="R136" s="170"/>
      <c r="S136" s="170"/>
      <c r="T136" s="171"/>
      <c r="AT136" s="166" t="s">
        <v>171</v>
      </c>
      <c r="AU136" s="166" t="s">
        <v>81</v>
      </c>
      <c r="AV136" s="14" t="s">
        <v>81</v>
      </c>
      <c r="AW136" s="14" t="s">
        <v>31</v>
      </c>
      <c r="AX136" s="14" t="s">
        <v>74</v>
      </c>
      <c r="AY136" s="166" t="s">
        <v>160</v>
      </c>
    </row>
    <row r="137" spans="1:65" s="13" customFormat="1" x14ac:dyDescent="0.2">
      <c r="B137" s="159"/>
      <c r="D137" s="155" t="s">
        <v>171</v>
      </c>
      <c r="E137" s="160" t="s">
        <v>1</v>
      </c>
      <c r="F137" s="161" t="s">
        <v>1171</v>
      </c>
      <c r="H137" s="160" t="s">
        <v>1</v>
      </c>
      <c r="L137" s="159"/>
      <c r="M137" s="162"/>
      <c r="N137" s="163"/>
      <c r="O137" s="163"/>
      <c r="P137" s="163"/>
      <c r="Q137" s="163"/>
      <c r="R137" s="163"/>
      <c r="S137" s="163"/>
      <c r="T137" s="164"/>
      <c r="AT137" s="160" t="s">
        <v>171</v>
      </c>
      <c r="AU137" s="160" t="s">
        <v>81</v>
      </c>
      <c r="AV137" s="13" t="s">
        <v>19</v>
      </c>
      <c r="AW137" s="13" t="s">
        <v>31</v>
      </c>
      <c r="AX137" s="13" t="s">
        <v>74</v>
      </c>
      <c r="AY137" s="160" t="s">
        <v>160</v>
      </c>
    </row>
    <row r="138" spans="1:65" s="14" customFormat="1" x14ac:dyDescent="0.2">
      <c r="B138" s="165"/>
      <c r="D138" s="155" t="s">
        <v>171</v>
      </c>
      <c r="E138" s="166" t="s">
        <v>1</v>
      </c>
      <c r="F138" s="167" t="s">
        <v>1172</v>
      </c>
      <c r="H138" s="168">
        <v>78</v>
      </c>
      <c r="L138" s="165"/>
      <c r="M138" s="169"/>
      <c r="N138" s="170"/>
      <c r="O138" s="170"/>
      <c r="P138" s="170"/>
      <c r="Q138" s="170"/>
      <c r="R138" s="170"/>
      <c r="S138" s="170"/>
      <c r="T138" s="171"/>
      <c r="AT138" s="166" t="s">
        <v>171</v>
      </c>
      <c r="AU138" s="166" t="s">
        <v>81</v>
      </c>
      <c r="AV138" s="14" t="s">
        <v>81</v>
      </c>
      <c r="AW138" s="14" t="s">
        <v>31</v>
      </c>
      <c r="AX138" s="14" t="s">
        <v>74</v>
      </c>
      <c r="AY138" s="166" t="s">
        <v>160</v>
      </c>
    </row>
    <row r="139" spans="1:65" s="15" customFormat="1" x14ac:dyDescent="0.2">
      <c r="B139" s="172"/>
      <c r="D139" s="155" t="s">
        <v>171</v>
      </c>
      <c r="E139" s="173" t="s">
        <v>1</v>
      </c>
      <c r="F139" s="174" t="s">
        <v>176</v>
      </c>
      <c r="H139" s="175">
        <v>162.5</v>
      </c>
      <c r="L139" s="172"/>
      <c r="M139" s="176"/>
      <c r="N139" s="177"/>
      <c r="O139" s="177"/>
      <c r="P139" s="177"/>
      <c r="Q139" s="177"/>
      <c r="R139" s="177"/>
      <c r="S139" s="177"/>
      <c r="T139" s="178"/>
      <c r="AT139" s="173" t="s">
        <v>171</v>
      </c>
      <c r="AU139" s="173" t="s">
        <v>81</v>
      </c>
      <c r="AV139" s="15" t="s">
        <v>167</v>
      </c>
      <c r="AW139" s="15" t="s">
        <v>31</v>
      </c>
      <c r="AX139" s="15" t="s">
        <v>19</v>
      </c>
      <c r="AY139" s="173" t="s">
        <v>160</v>
      </c>
    </row>
    <row r="140" spans="1:65" s="2" customFormat="1" ht="24" customHeight="1" x14ac:dyDescent="0.2">
      <c r="A140" s="30"/>
      <c r="B140" s="142"/>
      <c r="C140" s="143" t="s">
        <v>81</v>
      </c>
      <c r="D140" s="143" t="s">
        <v>162</v>
      </c>
      <c r="E140" s="144" t="s">
        <v>177</v>
      </c>
      <c r="F140" s="145" t="s">
        <v>178</v>
      </c>
      <c r="G140" s="146" t="s">
        <v>179</v>
      </c>
      <c r="H140" s="147">
        <v>6.5</v>
      </c>
      <c r="I140" s="148">
        <v>0</v>
      </c>
      <c r="J140" s="148">
        <f>ROUND(I140*H140,2)</f>
        <v>0</v>
      </c>
      <c r="K140" s="145" t="s">
        <v>166</v>
      </c>
      <c r="L140" s="31"/>
      <c r="M140" s="149" t="s">
        <v>1</v>
      </c>
      <c r="N140" s="150" t="s">
        <v>39</v>
      </c>
      <c r="O140" s="151">
        <v>5.1820000000000004</v>
      </c>
      <c r="P140" s="151">
        <f>O140*H140</f>
        <v>33.683</v>
      </c>
      <c r="Q140" s="151">
        <v>0</v>
      </c>
      <c r="R140" s="151">
        <f>Q140*H140</f>
        <v>0</v>
      </c>
      <c r="S140" s="151">
        <v>0</v>
      </c>
      <c r="T140" s="152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3" t="s">
        <v>167</v>
      </c>
      <c r="AT140" s="153" t="s">
        <v>162</v>
      </c>
      <c r="AU140" s="153" t="s">
        <v>81</v>
      </c>
      <c r="AY140" s="18" t="s">
        <v>160</v>
      </c>
      <c r="BE140" s="154">
        <f>IF(N140="základní",J140,0)</f>
        <v>0</v>
      </c>
      <c r="BF140" s="154">
        <f>IF(N140="snížená",J140,0)</f>
        <v>0</v>
      </c>
      <c r="BG140" s="154">
        <f>IF(N140="zákl. přenesená",J140,0)</f>
        <v>0</v>
      </c>
      <c r="BH140" s="154">
        <f>IF(N140="sníž. přenesená",J140,0)</f>
        <v>0</v>
      </c>
      <c r="BI140" s="154">
        <f>IF(N140="nulová",J140,0)</f>
        <v>0</v>
      </c>
      <c r="BJ140" s="18" t="s">
        <v>19</v>
      </c>
      <c r="BK140" s="154">
        <f>ROUND(I140*H140,2)</f>
        <v>0</v>
      </c>
      <c r="BL140" s="18" t="s">
        <v>167</v>
      </c>
      <c r="BM140" s="153" t="s">
        <v>740</v>
      </c>
    </row>
    <row r="141" spans="1:65" s="2" customFormat="1" ht="29.25" x14ac:dyDescent="0.2">
      <c r="A141" s="30"/>
      <c r="B141" s="31"/>
      <c r="C141" s="30"/>
      <c r="D141" s="155" t="s">
        <v>169</v>
      </c>
      <c r="E141" s="30"/>
      <c r="F141" s="156" t="s">
        <v>181</v>
      </c>
      <c r="G141" s="30"/>
      <c r="H141" s="30"/>
      <c r="I141" s="30"/>
      <c r="J141" s="30"/>
      <c r="K141" s="30"/>
      <c r="L141" s="31"/>
      <c r="M141" s="157"/>
      <c r="N141" s="158"/>
      <c r="O141" s="56"/>
      <c r="P141" s="56"/>
      <c r="Q141" s="56"/>
      <c r="R141" s="56"/>
      <c r="S141" s="56"/>
      <c r="T141" s="57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8" t="s">
        <v>169</v>
      </c>
      <c r="AU141" s="18" t="s">
        <v>81</v>
      </c>
    </row>
    <row r="142" spans="1:65" s="13" customFormat="1" x14ac:dyDescent="0.2">
      <c r="B142" s="159"/>
      <c r="D142" s="155" t="s">
        <v>171</v>
      </c>
      <c r="E142" s="160" t="s">
        <v>1</v>
      </c>
      <c r="F142" s="161" t="s">
        <v>1022</v>
      </c>
      <c r="H142" s="160" t="s">
        <v>1</v>
      </c>
      <c r="L142" s="159"/>
      <c r="M142" s="162"/>
      <c r="N142" s="163"/>
      <c r="O142" s="163"/>
      <c r="P142" s="163"/>
      <c r="Q142" s="163"/>
      <c r="R142" s="163"/>
      <c r="S142" s="163"/>
      <c r="T142" s="164"/>
      <c r="AT142" s="160" t="s">
        <v>171</v>
      </c>
      <c r="AU142" s="160" t="s">
        <v>81</v>
      </c>
      <c r="AV142" s="13" t="s">
        <v>19</v>
      </c>
      <c r="AW142" s="13" t="s">
        <v>31</v>
      </c>
      <c r="AX142" s="13" t="s">
        <v>74</v>
      </c>
      <c r="AY142" s="160" t="s">
        <v>160</v>
      </c>
    </row>
    <row r="143" spans="1:65" s="14" customFormat="1" x14ac:dyDescent="0.2">
      <c r="B143" s="165"/>
      <c r="D143" s="155" t="s">
        <v>171</v>
      </c>
      <c r="E143" s="166" t="s">
        <v>1</v>
      </c>
      <c r="F143" s="167" t="s">
        <v>1173</v>
      </c>
      <c r="H143" s="168">
        <v>3.38</v>
      </c>
      <c r="L143" s="165"/>
      <c r="M143" s="169"/>
      <c r="N143" s="170"/>
      <c r="O143" s="170"/>
      <c r="P143" s="170"/>
      <c r="Q143" s="170"/>
      <c r="R143" s="170"/>
      <c r="S143" s="170"/>
      <c r="T143" s="171"/>
      <c r="AT143" s="166" t="s">
        <v>171</v>
      </c>
      <c r="AU143" s="166" t="s">
        <v>81</v>
      </c>
      <c r="AV143" s="14" t="s">
        <v>81</v>
      </c>
      <c r="AW143" s="14" t="s">
        <v>31</v>
      </c>
      <c r="AX143" s="14" t="s">
        <v>74</v>
      </c>
      <c r="AY143" s="166" t="s">
        <v>160</v>
      </c>
    </row>
    <row r="144" spans="1:65" s="13" customFormat="1" x14ac:dyDescent="0.2">
      <c r="B144" s="159"/>
      <c r="D144" s="155" t="s">
        <v>171</v>
      </c>
      <c r="E144" s="160" t="s">
        <v>1</v>
      </c>
      <c r="F144" s="161" t="s">
        <v>1171</v>
      </c>
      <c r="H144" s="160" t="s">
        <v>1</v>
      </c>
      <c r="L144" s="159"/>
      <c r="M144" s="162"/>
      <c r="N144" s="163"/>
      <c r="O144" s="163"/>
      <c r="P144" s="163"/>
      <c r="Q144" s="163"/>
      <c r="R144" s="163"/>
      <c r="S144" s="163"/>
      <c r="T144" s="164"/>
      <c r="AT144" s="160" t="s">
        <v>171</v>
      </c>
      <c r="AU144" s="160" t="s">
        <v>81</v>
      </c>
      <c r="AV144" s="13" t="s">
        <v>19</v>
      </c>
      <c r="AW144" s="13" t="s">
        <v>31</v>
      </c>
      <c r="AX144" s="13" t="s">
        <v>74</v>
      </c>
      <c r="AY144" s="160" t="s">
        <v>160</v>
      </c>
    </row>
    <row r="145" spans="1:65" s="14" customFormat="1" x14ac:dyDescent="0.2">
      <c r="B145" s="165"/>
      <c r="D145" s="155" t="s">
        <v>171</v>
      </c>
      <c r="E145" s="166" t="s">
        <v>1</v>
      </c>
      <c r="F145" s="167" t="s">
        <v>1174</v>
      </c>
      <c r="H145" s="168">
        <v>3.12</v>
      </c>
      <c r="L145" s="165"/>
      <c r="M145" s="169"/>
      <c r="N145" s="170"/>
      <c r="O145" s="170"/>
      <c r="P145" s="170"/>
      <c r="Q145" s="170"/>
      <c r="R145" s="170"/>
      <c r="S145" s="170"/>
      <c r="T145" s="171"/>
      <c r="AT145" s="166" t="s">
        <v>171</v>
      </c>
      <c r="AU145" s="166" t="s">
        <v>81</v>
      </c>
      <c r="AV145" s="14" t="s">
        <v>81</v>
      </c>
      <c r="AW145" s="14" t="s">
        <v>31</v>
      </c>
      <c r="AX145" s="14" t="s">
        <v>74</v>
      </c>
      <c r="AY145" s="166" t="s">
        <v>160</v>
      </c>
    </row>
    <row r="146" spans="1:65" s="15" customFormat="1" x14ac:dyDescent="0.2">
      <c r="B146" s="172"/>
      <c r="D146" s="155" t="s">
        <v>171</v>
      </c>
      <c r="E146" s="173" t="s">
        <v>1</v>
      </c>
      <c r="F146" s="174" t="s">
        <v>176</v>
      </c>
      <c r="H146" s="175">
        <v>6.5</v>
      </c>
      <c r="L146" s="172"/>
      <c r="M146" s="176"/>
      <c r="N146" s="177"/>
      <c r="O146" s="177"/>
      <c r="P146" s="177"/>
      <c r="Q146" s="177"/>
      <c r="R146" s="177"/>
      <c r="S146" s="177"/>
      <c r="T146" s="178"/>
      <c r="AT146" s="173" t="s">
        <v>171</v>
      </c>
      <c r="AU146" s="173" t="s">
        <v>81</v>
      </c>
      <c r="AV146" s="15" t="s">
        <v>167</v>
      </c>
      <c r="AW146" s="15" t="s">
        <v>31</v>
      </c>
      <c r="AX146" s="15" t="s">
        <v>19</v>
      </c>
      <c r="AY146" s="173" t="s">
        <v>160</v>
      </c>
    </row>
    <row r="147" spans="1:65" s="2" customFormat="1" ht="24" customHeight="1" x14ac:dyDescent="0.2">
      <c r="A147" s="30"/>
      <c r="B147" s="142"/>
      <c r="C147" s="143" t="s">
        <v>183</v>
      </c>
      <c r="D147" s="143" t="s">
        <v>162</v>
      </c>
      <c r="E147" s="144" t="s">
        <v>750</v>
      </c>
      <c r="F147" s="145" t="s">
        <v>751</v>
      </c>
      <c r="G147" s="146" t="s">
        <v>179</v>
      </c>
      <c r="H147" s="147">
        <v>7.3360000000000003</v>
      </c>
      <c r="I147" s="148">
        <v>0</v>
      </c>
      <c r="J147" s="148">
        <f>ROUND(I147*H147,2)</f>
        <v>0</v>
      </c>
      <c r="K147" s="145" t="s">
        <v>166</v>
      </c>
      <c r="L147" s="31"/>
      <c r="M147" s="149" t="s">
        <v>1</v>
      </c>
      <c r="N147" s="150" t="s">
        <v>39</v>
      </c>
      <c r="O147" s="151">
        <v>1.2</v>
      </c>
      <c r="P147" s="151">
        <f>O147*H147</f>
        <v>8.8032000000000004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3" t="s">
        <v>167</v>
      </c>
      <c r="AT147" s="153" t="s">
        <v>162</v>
      </c>
      <c r="AU147" s="153" t="s">
        <v>81</v>
      </c>
      <c r="AY147" s="18" t="s">
        <v>160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8" t="s">
        <v>19</v>
      </c>
      <c r="BK147" s="154">
        <f>ROUND(I147*H147,2)</f>
        <v>0</v>
      </c>
      <c r="BL147" s="18" t="s">
        <v>167</v>
      </c>
      <c r="BM147" s="153" t="s">
        <v>752</v>
      </c>
    </row>
    <row r="148" spans="1:65" s="2" customFormat="1" ht="29.25" x14ac:dyDescent="0.2">
      <c r="A148" s="30"/>
      <c r="B148" s="31"/>
      <c r="C148" s="30"/>
      <c r="D148" s="155" t="s">
        <v>169</v>
      </c>
      <c r="E148" s="30"/>
      <c r="F148" s="156" t="s">
        <v>753</v>
      </c>
      <c r="G148" s="30"/>
      <c r="H148" s="30"/>
      <c r="I148" s="30"/>
      <c r="J148" s="30"/>
      <c r="K148" s="30"/>
      <c r="L148" s="31"/>
      <c r="M148" s="157"/>
      <c r="N148" s="158"/>
      <c r="O148" s="56"/>
      <c r="P148" s="56"/>
      <c r="Q148" s="56"/>
      <c r="R148" s="56"/>
      <c r="S148" s="56"/>
      <c r="T148" s="57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T148" s="18" t="s">
        <v>169</v>
      </c>
      <c r="AU148" s="18" t="s">
        <v>81</v>
      </c>
    </row>
    <row r="149" spans="1:65" s="13" customFormat="1" x14ac:dyDescent="0.2">
      <c r="B149" s="159"/>
      <c r="D149" s="155" t="s">
        <v>171</v>
      </c>
      <c r="E149" s="160" t="s">
        <v>1</v>
      </c>
      <c r="F149" s="161" t="s">
        <v>1171</v>
      </c>
      <c r="H149" s="160" t="s">
        <v>1</v>
      </c>
      <c r="L149" s="159"/>
      <c r="M149" s="162"/>
      <c r="N149" s="163"/>
      <c r="O149" s="163"/>
      <c r="P149" s="163"/>
      <c r="Q149" s="163"/>
      <c r="R149" s="163"/>
      <c r="S149" s="163"/>
      <c r="T149" s="164"/>
      <c r="AT149" s="160" t="s">
        <v>171</v>
      </c>
      <c r="AU149" s="160" t="s">
        <v>81</v>
      </c>
      <c r="AV149" s="13" t="s">
        <v>19</v>
      </c>
      <c r="AW149" s="13" t="s">
        <v>31</v>
      </c>
      <c r="AX149" s="13" t="s">
        <v>74</v>
      </c>
      <c r="AY149" s="160" t="s">
        <v>160</v>
      </c>
    </row>
    <row r="150" spans="1:65" s="14" customFormat="1" x14ac:dyDescent="0.2">
      <c r="B150" s="165"/>
      <c r="D150" s="155" t="s">
        <v>171</v>
      </c>
      <c r="E150" s="166" t="s">
        <v>1</v>
      </c>
      <c r="F150" s="167" t="s">
        <v>1175</v>
      </c>
      <c r="H150" s="168">
        <v>4.1929999999999996</v>
      </c>
      <c r="L150" s="165"/>
      <c r="M150" s="169"/>
      <c r="N150" s="170"/>
      <c r="O150" s="170"/>
      <c r="P150" s="170"/>
      <c r="Q150" s="170"/>
      <c r="R150" s="170"/>
      <c r="S150" s="170"/>
      <c r="T150" s="171"/>
      <c r="AT150" s="166" t="s">
        <v>171</v>
      </c>
      <c r="AU150" s="166" t="s">
        <v>81</v>
      </c>
      <c r="AV150" s="14" t="s">
        <v>81</v>
      </c>
      <c r="AW150" s="14" t="s">
        <v>31</v>
      </c>
      <c r="AX150" s="14" t="s">
        <v>74</v>
      </c>
      <c r="AY150" s="166" t="s">
        <v>160</v>
      </c>
    </row>
    <row r="151" spans="1:65" s="13" customFormat="1" x14ac:dyDescent="0.2">
      <c r="B151" s="159"/>
      <c r="D151" s="155" t="s">
        <v>171</v>
      </c>
      <c r="E151" s="160" t="s">
        <v>1</v>
      </c>
      <c r="F151" s="161" t="s">
        <v>1022</v>
      </c>
      <c r="H151" s="160" t="s">
        <v>1</v>
      </c>
      <c r="L151" s="159"/>
      <c r="M151" s="162"/>
      <c r="N151" s="163"/>
      <c r="O151" s="163"/>
      <c r="P151" s="163"/>
      <c r="Q151" s="163"/>
      <c r="R151" s="163"/>
      <c r="S151" s="163"/>
      <c r="T151" s="164"/>
      <c r="AT151" s="160" t="s">
        <v>171</v>
      </c>
      <c r="AU151" s="160" t="s">
        <v>81</v>
      </c>
      <c r="AV151" s="13" t="s">
        <v>19</v>
      </c>
      <c r="AW151" s="13" t="s">
        <v>31</v>
      </c>
      <c r="AX151" s="13" t="s">
        <v>74</v>
      </c>
      <c r="AY151" s="160" t="s">
        <v>160</v>
      </c>
    </row>
    <row r="152" spans="1:65" s="14" customFormat="1" x14ac:dyDescent="0.2">
      <c r="B152" s="165"/>
      <c r="D152" s="155" t="s">
        <v>171</v>
      </c>
      <c r="E152" s="166" t="s">
        <v>1</v>
      </c>
      <c r="F152" s="167" t="s">
        <v>1176</v>
      </c>
      <c r="H152" s="168">
        <v>3.1429999999999998</v>
      </c>
      <c r="L152" s="165"/>
      <c r="M152" s="169"/>
      <c r="N152" s="170"/>
      <c r="O152" s="170"/>
      <c r="P152" s="170"/>
      <c r="Q152" s="170"/>
      <c r="R152" s="170"/>
      <c r="S152" s="170"/>
      <c r="T152" s="171"/>
      <c r="AT152" s="166" t="s">
        <v>171</v>
      </c>
      <c r="AU152" s="166" t="s">
        <v>81</v>
      </c>
      <c r="AV152" s="14" t="s">
        <v>81</v>
      </c>
      <c r="AW152" s="14" t="s">
        <v>31</v>
      </c>
      <c r="AX152" s="14" t="s">
        <v>74</v>
      </c>
      <c r="AY152" s="166" t="s">
        <v>160</v>
      </c>
    </row>
    <row r="153" spans="1:65" s="15" customFormat="1" x14ac:dyDescent="0.2">
      <c r="B153" s="172"/>
      <c r="D153" s="155" t="s">
        <v>171</v>
      </c>
      <c r="E153" s="173" t="s">
        <v>1</v>
      </c>
      <c r="F153" s="174" t="s">
        <v>176</v>
      </c>
      <c r="H153" s="175">
        <v>7.3360000000000003</v>
      </c>
      <c r="L153" s="172"/>
      <c r="M153" s="176"/>
      <c r="N153" s="177"/>
      <c r="O153" s="177"/>
      <c r="P153" s="177"/>
      <c r="Q153" s="177"/>
      <c r="R153" s="177"/>
      <c r="S153" s="177"/>
      <c r="T153" s="178"/>
      <c r="AT153" s="173" t="s">
        <v>171</v>
      </c>
      <c r="AU153" s="173" t="s">
        <v>81</v>
      </c>
      <c r="AV153" s="15" t="s">
        <v>167</v>
      </c>
      <c r="AW153" s="15" t="s">
        <v>31</v>
      </c>
      <c r="AX153" s="15" t="s">
        <v>19</v>
      </c>
      <c r="AY153" s="173" t="s">
        <v>160</v>
      </c>
    </row>
    <row r="154" spans="1:65" s="2" customFormat="1" ht="24" customHeight="1" x14ac:dyDescent="0.2">
      <c r="A154" s="30"/>
      <c r="B154" s="142"/>
      <c r="C154" s="143" t="s">
        <v>167</v>
      </c>
      <c r="D154" s="143" t="s">
        <v>162</v>
      </c>
      <c r="E154" s="144" t="s">
        <v>304</v>
      </c>
      <c r="F154" s="145" t="s">
        <v>305</v>
      </c>
      <c r="G154" s="146" t="s">
        <v>165</v>
      </c>
      <c r="H154" s="147">
        <v>48.91</v>
      </c>
      <c r="I154" s="148">
        <v>0</v>
      </c>
      <c r="J154" s="148">
        <f>ROUND(I154*H154,2)</f>
        <v>0</v>
      </c>
      <c r="K154" s="145" t="s">
        <v>166</v>
      </c>
      <c r="L154" s="31"/>
      <c r="M154" s="149" t="s">
        <v>1</v>
      </c>
      <c r="N154" s="150" t="s">
        <v>39</v>
      </c>
      <c r="O154" s="151">
        <v>1.2E-2</v>
      </c>
      <c r="P154" s="151">
        <f>O154*H154</f>
        <v>0.58692</v>
      </c>
      <c r="Q154" s="151">
        <v>0</v>
      </c>
      <c r="R154" s="151">
        <f>Q154*H154</f>
        <v>0</v>
      </c>
      <c r="S154" s="151">
        <v>0</v>
      </c>
      <c r="T154" s="152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3" t="s">
        <v>167</v>
      </c>
      <c r="AT154" s="153" t="s">
        <v>162</v>
      </c>
      <c r="AU154" s="153" t="s">
        <v>81</v>
      </c>
      <c r="AY154" s="18" t="s">
        <v>160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8" t="s">
        <v>19</v>
      </c>
      <c r="BK154" s="154">
        <f>ROUND(I154*H154,2)</f>
        <v>0</v>
      </c>
      <c r="BL154" s="18" t="s">
        <v>167</v>
      </c>
      <c r="BM154" s="153" t="s">
        <v>791</v>
      </c>
    </row>
    <row r="155" spans="1:65" s="2" customFormat="1" ht="19.5" x14ac:dyDescent="0.2">
      <c r="A155" s="30"/>
      <c r="B155" s="31"/>
      <c r="C155" s="30"/>
      <c r="D155" s="155" t="s">
        <v>169</v>
      </c>
      <c r="E155" s="30"/>
      <c r="F155" s="156" t="s">
        <v>307</v>
      </c>
      <c r="G155" s="30"/>
      <c r="H155" s="30"/>
      <c r="I155" s="30"/>
      <c r="J155" s="30"/>
      <c r="K155" s="30"/>
      <c r="L155" s="31"/>
      <c r="M155" s="157"/>
      <c r="N155" s="158"/>
      <c r="O155" s="56"/>
      <c r="P155" s="56"/>
      <c r="Q155" s="56"/>
      <c r="R155" s="56"/>
      <c r="S155" s="56"/>
      <c r="T155" s="57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T155" s="18" t="s">
        <v>169</v>
      </c>
      <c r="AU155" s="18" t="s">
        <v>81</v>
      </c>
    </row>
    <row r="156" spans="1:65" s="13" customFormat="1" x14ac:dyDescent="0.2">
      <c r="B156" s="159"/>
      <c r="D156" s="155" t="s">
        <v>171</v>
      </c>
      <c r="E156" s="160" t="s">
        <v>1</v>
      </c>
      <c r="F156" s="161" t="s">
        <v>1171</v>
      </c>
      <c r="H156" s="160" t="s">
        <v>1</v>
      </c>
      <c r="L156" s="159"/>
      <c r="M156" s="162"/>
      <c r="N156" s="163"/>
      <c r="O156" s="163"/>
      <c r="P156" s="163"/>
      <c r="Q156" s="163"/>
      <c r="R156" s="163"/>
      <c r="S156" s="163"/>
      <c r="T156" s="164"/>
      <c r="AT156" s="160" t="s">
        <v>171</v>
      </c>
      <c r="AU156" s="160" t="s">
        <v>81</v>
      </c>
      <c r="AV156" s="13" t="s">
        <v>19</v>
      </c>
      <c r="AW156" s="13" t="s">
        <v>31</v>
      </c>
      <c r="AX156" s="13" t="s">
        <v>74</v>
      </c>
      <c r="AY156" s="160" t="s">
        <v>160</v>
      </c>
    </row>
    <row r="157" spans="1:65" s="14" customFormat="1" x14ac:dyDescent="0.2">
      <c r="B157" s="165"/>
      <c r="D157" s="155" t="s">
        <v>171</v>
      </c>
      <c r="E157" s="166" t="s">
        <v>1</v>
      </c>
      <c r="F157" s="167" t="s">
        <v>1177</v>
      </c>
      <c r="H157" s="168">
        <v>27.957000000000001</v>
      </c>
      <c r="L157" s="165"/>
      <c r="M157" s="169"/>
      <c r="N157" s="170"/>
      <c r="O157" s="170"/>
      <c r="P157" s="170"/>
      <c r="Q157" s="170"/>
      <c r="R157" s="170"/>
      <c r="S157" s="170"/>
      <c r="T157" s="171"/>
      <c r="AT157" s="166" t="s">
        <v>171</v>
      </c>
      <c r="AU157" s="166" t="s">
        <v>81</v>
      </c>
      <c r="AV157" s="14" t="s">
        <v>81</v>
      </c>
      <c r="AW157" s="14" t="s">
        <v>31</v>
      </c>
      <c r="AX157" s="14" t="s">
        <v>74</v>
      </c>
      <c r="AY157" s="166" t="s">
        <v>160</v>
      </c>
    </row>
    <row r="158" spans="1:65" s="13" customFormat="1" x14ac:dyDescent="0.2">
      <c r="B158" s="159"/>
      <c r="D158" s="155" t="s">
        <v>171</v>
      </c>
      <c r="E158" s="160" t="s">
        <v>1</v>
      </c>
      <c r="F158" s="161" t="s">
        <v>1022</v>
      </c>
      <c r="H158" s="160" t="s">
        <v>1</v>
      </c>
      <c r="L158" s="159"/>
      <c r="M158" s="162"/>
      <c r="N158" s="163"/>
      <c r="O158" s="163"/>
      <c r="P158" s="163"/>
      <c r="Q158" s="163"/>
      <c r="R158" s="163"/>
      <c r="S158" s="163"/>
      <c r="T158" s="164"/>
      <c r="AT158" s="160" t="s">
        <v>171</v>
      </c>
      <c r="AU158" s="160" t="s">
        <v>81</v>
      </c>
      <c r="AV158" s="13" t="s">
        <v>19</v>
      </c>
      <c r="AW158" s="13" t="s">
        <v>31</v>
      </c>
      <c r="AX158" s="13" t="s">
        <v>74</v>
      </c>
      <c r="AY158" s="160" t="s">
        <v>160</v>
      </c>
    </row>
    <row r="159" spans="1:65" s="14" customFormat="1" x14ac:dyDescent="0.2">
      <c r="B159" s="165"/>
      <c r="D159" s="155" t="s">
        <v>171</v>
      </c>
      <c r="E159" s="166" t="s">
        <v>1</v>
      </c>
      <c r="F159" s="167" t="s">
        <v>1178</v>
      </c>
      <c r="H159" s="168">
        <v>20.952999999999999</v>
      </c>
      <c r="L159" s="165"/>
      <c r="M159" s="169"/>
      <c r="N159" s="170"/>
      <c r="O159" s="170"/>
      <c r="P159" s="170"/>
      <c r="Q159" s="170"/>
      <c r="R159" s="170"/>
      <c r="S159" s="170"/>
      <c r="T159" s="171"/>
      <c r="AT159" s="166" t="s">
        <v>171</v>
      </c>
      <c r="AU159" s="166" t="s">
        <v>81</v>
      </c>
      <c r="AV159" s="14" t="s">
        <v>81</v>
      </c>
      <c r="AW159" s="14" t="s">
        <v>31</v>
      </c>
      <c r="AX159" s="14" t="s">
        <v>74</v>
      </c>
      <c r="AY159" s="166" t="s">
        <v>160</v>
      </c>
    </row>
    <row r="160" spans="1:65" s="15" customFormat="1" x14ac:dyDescent="0.2">
      <c r="B160" s="172"/>
      <c r="D160" s="155" t="s">
        <v>171</v>
      </c>
      <c r="E160" s="173" t="s">
        <v>1</v>
      </c>
      <c r="F160" s="174" t="s">
        <v>176</v>
      </c>
      <c r="H160" s="175">
        <v>48.91</v>
      </c>
      <c r="L160" s="172"/>
      <c r="M160" s="176"/>
      <c r="N160" s="177"/>
      <c r="O160" s="177"/>
      <c r="P160" s="177"/>
      <c r="Q160" s="177"/>
      <c r="R160" s="177"/>
      <c r="S160" s="177"/>
      <c r="T160" s="178"/>
      <c r="AT160" s="173" t="s">
        <v>171</v>
      </c>
      <c r="AU160" s="173" t="s">
        <v>81</v>
      </c>
      <c r="AV160" s="15" t="s">
        <v>167</v>
      </c>
      <c r="AW160" s="15" t="s">
        <v>31</v>
      </c>
      <c r="AX160" s="15" t="s">
        <v>19</v>
      </c>
      <c r="AY160" s="173" t="s">
        <v>160</v>
      </c>
    </row>
    <row r="161" spans="1:65" s="2" customFormat="1" ht="16.5" customHeight="1" x14ac:dyDescent="0.2">
      <c r="A161" s="30"/>
      <c r="B161" s="142"/>
      <c r="C161" s="187" t="s">
        <v>196</v>
      </c>
      <c r="D161" s="187" t="s">
        <v>291</v>
      </c>
      <c r="E161" s="188" t="s">
        <v>309</v>
      </c>
      <c r="F161" s="189" t="s">
        <v>310</v>
      </c>
      <c r="G161" s="190" t="s">
        <v>311</v>
      </c>
      <c r="H161" s="191">
        <v>0.73399999999999999</v>
      </c>
      <c r="I161" s="192">
        <v>0</v>
      </c>
      <c r="J161" s="192">
        <f>ROUND(I161*H161,2)</f>
        <v>0</v>
      </c>
      <c r="K161" s="189" t="s">
        <v>166</v>
      </c>
      <c r="L161" s="193"/>
      <c r="M161" s="194" t="s">
        <v>1</v>
      </c>
      <c r="N161" s="195" t="s">
        <v>39</v>
      </c>
      <c r="O161" s="151">
        <v>0</v>
      </c>
      <c r="P161" s="151">
        <f>O161*H161</f>
        <v>0</v>
      </c>
      <c r="Q161" s="151">
        <v>1E-3</v>
      </c>
      <c r="R161" s="151">
        <f>Q161*H161</f>
        <v>7.3399999999999995E-4</v>
      </c>
      <c r="S161" s="151">
        <v>0</v>
      </c>
      <c r="T161" s="152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3" t="s">
        <v>231</v>
      </c>
      <c r="AT161" s="153" t="s">
        <v>291</v>
      </c>
      <c r="AU161" s="153" t="s">
        <v>81</v>
      </c>
      <c r="AY161" s="18" t="s">
        <v>160</v>
      </c>
      <c r="BE161" s="154">
        <f>IF(N161="základní",J161,0)</f>
        <v>0</v>
      </c>
      <c r="BF161" s="154">
        <f>IF(N161="snížená",J161,0)</f>
        <v>0</v>
      </c>
      <c r="BG161" s="154">
        <f>IF(N161="zákl. přenesená",J161,0)</f>
        <v>0</v>
      </c>
      <c r="BH161" s="154">
        <f>IF(N161="sníž. přenesená",J161,0)</f>
        <v>0</v>
      </c>
      <c r="BI161" s="154">
        <f>IF(N161="nulová",J161,0)</f>
        <v>0</v>
      </c>
      <c r="BJ161" s="18" t="s">
        <v>19</v>
      </c>
      <c r="BK161" s="154">
        <f>ROUND(I161*H161,2)</f>
        <v>0</v>
      </c>
      <c r="BL161" s="18" t="s">
        <v>167</v>
      </c>
      <c r="BM161" s="153" t="s">
        <v>792</v>
      </c>
    </row>
    <row r="162" spans="1:65" s="2" customFormat="1" x14ac:dyDescent="0.2">
      <c r="A162" s="30"/>
      <c r="B162" s="31"/>
      <c r="C162" s="30"/>
      <c r="D162" s="155" t="s">
        <v>169</v>
      </c>
      <c r="E162" s="30"/>
      <c r="F162" s="156" t="s">
        <v>310</v>
      </c>
      <c r="G162" s="30"/>
      <c r="H162" s="30"/>
      <c r="I162" s="30"/>
      <c r="J162" s="30"/>
      <c r="K162" s="30"/>
      <c r="L162" s="31"/>
      <c r="M162" s="157"/>
      <c r="N162" s="158"/>
      <c r="O162" s="56"/>
      <c r="P162" s="56"/>
      <c r="Q162" s="56"/>
      <c r="R162" s="56"/>
      <c r="S162" s="56"/>
      <c r="T162" s="57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T162" s="18" t="s">
        <v>169</v>
      </c>
      <c r="AU162" s="18" t="s">
        <v>81</v>
      </c>
    </row>
    <row r="163" spans="1:65" s="14" customFormat="1" x14ac:dyDescent="0.2">
      <c r="B163" s="165"/>
      <c r="D163" s="155" t="s">
        <v>171</v>
      </c>
      <c r="E163" s="166" t="s">
        <v>1</v>
      </c>
      <c r="F163" s="167" t="s">
        <v>1179</v>
      </c>
      <c r="H163" s="168">
        <v>0.73399999999999999</v>
      </c>
      <c r="L163" s="165"/>
      <c r="M163" s="169"/>
      <c r="N163" s="170"/>
      <c r="O163" s="170"/>
      <c r="P163" s="170"/>
      <c r="Q163" s="170"/>
      <c r="R163" s="170"/>
      <c r="S163" s="170"/>
      <c r="T163" s="171"/>
      <c r="AT163" s="166" t="s">
        <v>171</v>
      </c>
      <c r="AU163" s="166" t="s">
        <v>81</v>
      </c>
      <c r="AV163" s="14" t="s">
        <v>81</v>
      </c>
      <c r="AW163" s="14" t="s">
        <v>31</v>
      </c>
      <c r="AX163" s="14" t="s">
        <v>74</v>
      </c>
      <c r="AY163" s="166" t="s">
        <v>160</v>
      </c>
    </row>
    <row r="164" spans="1:65" s="15" customFormat="1" x14ac:dyDescent="0.2">
      <c r="B164" s="172"/>
      <c r="D164" s="155" t="s">
        <v>171</v>
      </c>
      <c r="E164" s="173" t="s">
        <v>1</v>
      </c>
      <c r="F164" s="174" t="s">
        <v>176</v>
      </c>
      <c r="H164" s="175">
        <v>0.73399999999999999</v>
      </c>
      <c r="L164" s="172"/>
      <c r="M164" s="176"/>
      <c r="N164" s="177"/>
      <c r="O164" s="177"/>
      <c r="P164" s="177"/>
      <c r="Q164" s="177"/>
      <c r="R164" s="177"/>
      <c r="S164" s="177"/>
      <c r="T164" s="178"/>
      <c r="AT164" s="173" t="s">
        <v>171</v>
      </c>
      <c r="AU164" s="173" t="s">
        <v>81</v>
      </c>
      <c r="AV164" s="15" t="s">
        <v>167</v>
      </c>
      <c r="AW164" s="15" t="s">
        <v>31</v>
      </c>
      <c r="AX164" s="15" t="s">
        <v>19</v>
      </c>
      <c r="AY164" s="173" t="s">
        <v>160</v>
      </c>
    </row>
    <row r="165" spans="1:65" s="2" customFormat="1" ht="24" customHeight="1" x14ac:dyDescent="0.2">
      <c r="A165" s="30"/>
      <c r="B165" s="142"/>
      <c r="C165" s="143" t="s">
        <v>205</v>
      </c>
      <c r="D165" s="143" t="s">
        <v>162</v>
      </c>
      <c r="E165" s="144" t="s">
        <v>794</v>
      </c>
      <c r="F165" s="145" t="s">
        <v>795</v>
      </c>
      <c r="G165" s="146" t="s">
        <v>165</v>
      </c>
      <c r="H165" s="147">
        <v>48.91</v>
      </c>
      <c r="I165" s="148">
        <v>0</v>
      </c>
      <c r="J165" s="148">
        <f>ROUND(I165*H165,2)</f>
        <v>0</v>
      </c>
      <c r="K165" s="145" t="s">
        <v>166</v>
      </c>
      <c r="L165" s="31"/>
      <c r="M165" s="149" t="s">
        <v>1</v>
      </c>
      <c r="N165" s="150" t="s">
        <v>39</v>
      </c>
      <c r="O165" s="151">
        <v>0.19</v>
      </c>
      <c r="P165" s="151">
        <f>O165*H165</f>
        <v>9.2928999999999995</v>
      </c>
      <c r="Q165" s="151">
        <v>0</v>
      </c>
      <c r="R165" s="151">
        <f>Q165*H165</f>
        <v>0</v>
      </c>
      <c r="S165" s="151">
        <v>0</v>
      </c>
      <c r="T165" s="152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3" t="s">
        <v>167</v>
      </c>
      <c r="AT165" s="153" t="s">
        <v>162</v>
      </c>
      <c r="AU165" s="153" t="s">
        <v>81</v>
      </c>
      <c r="AY165" s="18" t="s">
        <v>160</v>
      </c>
      <c r="BE165" s="154">
        <f>IF(N165="základní",J165,0)</f>
        <v>0</v>
      </c>
      <c r="BF165" s="154">
        <f>IF(N165="snížená",J165,0)</f>
        <v>0</v>
      </c>
      <c r="BG165" s="154">
        <f>IF(N165="zákl. přenesená",J165,0)</f>
        <v>0</v>
      </c>
      <c r="BH165" s="154">
        <f>IF(N165="sníž. přenesená",J165,0)</f>
        <v>0</v>
      </c>
      <c r="BI165" s="154">
        <f>IF(N165="nulová",J165,0)</f>
        <v>0</v>
      </c>
      <c r="BJ165" s="18" t="s">
        <v>19</v>
      </c>
      <c r="BK165" s="154">
        <f>ROUND(I165*H165,2)</f>
        <v>0</v>
      </c>
      <c r="BL165" s="18" t="s">
        <v>167</v>
      </c>
      <c r="BM165" s="153" t="s">
        <v>796</v>
      </c>
    </row>
    <row r="166" spans="1:65" s="2" customFormat="1" ht="19.5" x14ac:dyDescent="0.2">
      <c r="A166" s="30"/>
      <c r="B166" s="31"/>
      <c r="C166" s="30"/>
      <c r="D166" s="155" t="s">
        <v>169</v>
      </c>
      <c r="E166" s="30"/>
      <c r="F166" s="156" t="s">
        <v>797</v>
      </c>
      <c r="G166" s="30"/>
      <c r="H166" s="30"/>
      <c r="I166" s="30"/>
      <c r="J166" s="30"/>
      <c r="K166" s="30"/>
      <c r="L166" s="31"/>
      <c r="M166" s="157"/>
      <c r="N166" s="158"/>
      <c r="O166" s="56"/>
      <c r="P166" s="56"/>
      <c r="Q166" s="56"/>
      <c r="R166" s="56"/>
      <c r="S166" s="56"/>
      <c r="T166" s="57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8" t="s">
        <v>169</v>
      </c>
      <c r="AU166" s="18" t="s">
        <v>81</v>
      </c>
    </row>
    <row r="167" spans="1:65" s="14" customFormat="1" x14ac:dyDescent="0.2">
      <c r="B167" s="165"/>
      <c r="D167" s="155" t="s">
        <v>171</v>
      </c>
      <c r="E167" s="166" t="s">
        <v>1</v>
      </c>
      <c r="F167" s="167" t="s">
        <v>1180</v>
      </c>
      <c r="H167" s="168">
        <v>48.91</v>
      </c>
      <c r="L167" s="165"/>
      <c r="M167" s="169"/>
      <c r="N167" s="170"/>
      <c r="O167" s="170"/>
      <c r="P167" s="170"/>
      <c r="Q167" s="170"/>
      <c r="R167" s="170"/>
      <c r="S167" s="170"/>
      <c r="T167" s="171"/>
      <c r="AT167" s="166" t="s">
        <v>171</v>
      </c>
      <c r="AU167" s="166" t="s">
        <v>81</v>
      </c>
      <c r="AV167" s="14" t="s">
        <v>81</v>
      </c>
      <c r="AW167" s="14" t="s">
        <v>31</v>
      </c>
      <c r="AX167" s="14" t="s">
        <v>19</v>
      </c>
      <c r="AY167" s="166" t="s">
        <v>160</v>
      </c>
    </row>
    <row r="168" spans="1:65" s="12" customFormat="1" ht="22.9" customHeight="1" x14ac:dyDescent="0.2">
      <c r="B168" s="130"/>
      <c r="D168" s="131" t="s">
        <v>73</v>
      </c>
      <c r="E168" s="140" t="s">
        <v>81</v>
      </c>
      <c r="F168" s="140" t="s">
        <v>1181</v>
      </c>
      <c r="J168" s="141">
        <f>BK168</f>
        <v>0</v>
      </c>
      <c r="L168" s="130"/>
      <c r="M168" s="134"/>
      <c r="N168" s="135"/>
      <c r="O168" s="135"/>
      <c r="P168" s="136">
        <f>SUM(P169:P179)</f>
        <v>7.7570399999999999</v>
      </c>
      <c r="Q168" s="135"/>
      <c r="R168" s="136">
        <f>SUM(R169:R179)</f>
        <v>7.7614327999999996E-2</v>
      </c>
      <c r="S168" s="135"/>
      <c r="T168" s="137">
        <f>SUM(T169:T179)</f>
        <v>0</v>
      </c>
      <c r="AR168" s="131" t="s">
        <v>19</v>
      </c>
      <c r="AT168" s="138" t="s">
        <v>73</v>
      </c>
      <c r="AU168" s="138" t="s">
        <v>19</v>
      </c>
      <c r="AY168" s="131" t="s">
        <v>160</v>
      </c>
      <c r="BK168" s="139">
        <f>SUM(BK169:BK179)</f>
        <v>0</v>
      </c>
    </row>
    <row r="169" spans="1:65" s="2" customFormat="1" ht="24" customHeight="1" x14ac:dyDescent="0.2">
      <c r="A169" s="30"/>
      <c r="B169" s="142"/>
      <c r="C169" s="143" t="s">
        <v>225</v>
      </c>
      <c r="D169" s="143" t="s">
        <v>162</v>
      </c>
      <c r="E169" s="144" t="s">
        <v>320</v>
      </c>
      <c r="F169" s="145" t="s">
        <v>321</v>
      </c>
      <c r="G169" s="146" t="s">
        <v>165</v>
      </c>
      <c r="H169" s="147">
        <v>101.2</v>
      </c>
      <c r="I169" s="148">
        <v>0</v>
      </c>
      <c r="J169" s="148">
        <f>ROUND(I169*H169,2)</f>
        <v>0</v>
      </c>
      <c r="K169" s="145" t="s">
        <v>166</v>
      </c>
      <c r="L169" s="31"/>
      <c r="M169" s="149" t="s">
        <v>1</v>
      </c>
      <c r="N169" s="150" t="s">
        <v>39</v>
      </c>
      <c r="O169" s="151">
        <v>7.4999999999999997E-2</v>
      </c>
      <c r="P169" s="151">
        <f>O169*H169</f>
        <v>7.59</v>
      </c>
      <c r="Q169" s="151">
        <v>1.6694E-4</v>
      </c>
      <c r="R169" s="151">
        <f>Q169*H169</f>
        <v>1.6894328E-2</v>
      </c>
      <c r="S169" s="151">
        <v>0</v>
      </c>
      <c r="T169" s="152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3" t="s">
        <v>167</v>
      </c>
      <c r="AT169" s="153" t="s">
        <v>162</v>
      </c>
      <c r="AU169" s="153" t="s">
        <v>81</v>
      </c>
      <c r="AY169" s="18" t="s">
        <v>160</v>
      </c>
      <c r="BE169" s="154">
        <f>IF(N169="základní",J169,0)</f>
        <v>0</v>
      </c>
      <c r="BF169" s="154">
        <f>IF(N169="snížená",J169,0)</f>
        <v>0</v>
      </c>
      <c r="BG169" s="154">
        <f>IF(N169="zákl. přenesená",J169,0)</f>
        <v>0</v>
      </c>
      <c r="BH169" s="154">
        <f>IF(N169="sníž. přenesená",J169,0)</f>
        <v>0</v>
      </c>
      <c r="BI169" s="154">
        <f>IF(N169="nulová",J169,0)</f>
        <v>0</v>
      </c>
      <c r="BJ169" s="18" t="s">
        <v>19</v>
      </c>
      <c r="BK169" s="154">
        <f>ROUND(I169*H169,2)</f>
        <v>0</v>
      </c>
      <c r="BL169" s="18" t="s">
        <v>167</v>
      </c>
      <c r="BM169" s="153" t="s">
        <v>1182</v>
      </c>
    </row>
    <row r="170" spans="1:65" s="2" customFormat="1" ht="19.5" x14ac:dyDescent="0.2">
      <c r="A170" s="30"/>
      <c r="B170" s="31"/>
      <c r="C170" s="30"/>
      <c r="D170" s="155" t="s">
        <v>169</v>
      </c>
      <c r="E170" s="30"/>
      <c r="F170" s="156" t="s">
        <v>323</v>
      </c>
      <c r="G170" s="30"/>
      <c r="H170" s="30"/>
      <c r="I170" s="30"/>
      <c r="J170" s="30"/>
      <c r="K170" s="30"/>
      <c r="L170" s="31"/>
      <c r="M170" s="157"/>
      <c r="N170" s="158"/>
      <c r="O170" s="56"/>
      <c r="P170" s="56"/>
      <c r="Q170" s="56"/>
      <c r="R170" s="56"/>
      <c r="S170" s="56"/>
      <c r="T170" s="57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8" t="s">
        <v>169</v>
      </c>
      <c r="AU170" s="18" t="s">
        <v>81</v>
      </c>
    </row>
    <row r="171" spans="1:65" s="13" customFormat="1" x14ac:dyDescent="0.2">
      <c r="B171" s="159"/>
      <c r="D171" s="155" t="s">
        <v>171</v>
      </c>
      <c r="E171" s="160" t="s">
        <v>1</v>
      </c>
      <c r="F171" s="161" t="s">
        <v>1071</v>
      </c>
      <c r="H171" s="160" t="s">
        <v>1</v>
      </c>
      <c r="L171" s="159"/>
      <c r="M171" s="162"/>
      <c r="N171" s="163"/>
      <c r="O171" s="163"/>
      <c r="P171" s="163"/>
      <c r="Q171" s="163"/>
      <c r="R171" s="163"/>
      <c r="S171" s="163"/>
      <c r="T171" s="164"/>
      <c r="AT171" s="160" t="s">
        <v>171</v>
      </c>
      <c r="AU171" s="160" t="s">
        <v>81</v>
      </c>
      <c r="AV171" s="13" t="s">
        <v>19</v>
      </c>
      <c r="AW171" s="13" t="s">
        <v>31</v>
      </c>
      <c r="AX171" s="13" t="s">
        <v>74</v>
      </c>
      <c r="AY171" s="160" t="s">
        <v>160</v>
      </c>
    </row>
    <row r="172" spans="1:65" s="14" customFormat="1" x14ac:dyDescent="0.2">
      <c r="B172" s="165"/>
      <c r="D172" s="155" t="s">
        <v>171</v>
      </c>
      <c r="E172" s="166" t="s">
        <v>1</v>
      </c>
      <c r="F172" s="167" t="s">
        <v>1183</v>
      </c>
      <c r="H172" s="168">
        <v>101.2</v>
      </c>
      <c r="L172" s="165"/>
      <c r="M172" s="169"/>
      <c r="N172" s="170"/>
      <c r="O172" s="170"/>
      <c r="P172" s="170"/>
      <c r="Q172" s="170"/>
      <c r="R172" s="170"/>
      <c r="S172" s="170"/>
      <c r="T172" s="171"/>
      <c r="AT172" s="166" t="s">
        <v>171</v>
      </c>
      <c r="AU172" s="166" t="s">
        <v>81</v>
      </c>
      <c r="AV172" s="14" t="s">
        <v>81</v>
      </c>
      <c r="AW172" s="14" t="s">
        <v>31</v>
      </c>
      <c r="AX172" s="14" t="s">
        <v>19</v>
      </c>
      <c r="AY172" s="166" t="s">
        <v>160</v>
      </c>
    </row>
    <row r="173" spans="1:65" s="2" customFormat="1" ht="24" customHeight="1" x14ac:dyDescent="0.2">
      <c r="A173" s="30"/>
      <c r="B173" s="142"/>
      <c r="C173" s="187" t="s">
        <v>231</v>
      </c>
      <c r="D173" s="187" t="s">
        <v>291</v>
      </c>
      <c r="E173" s="188" t="s">
        <v>330</v>
      </c>
      <c r="F173" s="189" t="s">
        <v>331</v>
      </c>
      <c r="G173" s="190" t="s">
        <v>165</v>
      </c>
      <c r="H173" s="191">
        <v>101.2</v>
      </c>
      <c r="I173" s="192">
        <v>0</v>
      </c>
      <c r="J173" s="192">
        <f>ROUND(I173*H173,2)</f>
        <v>0</v>
      </c>
      <c r="K173" s="189" t="s">
        <v>166</v>
      </c>
      <c r="L173" s="193"/>
      <c r="M173" s="194" t="s">
        <v>1</v>
      </c>
      <c r="N173" s="195" t="s">
        <v>39</v>
      </c>
      <c r="O173" s="151">
        <v>0</v>
      </c>
      <c r="P173" s="151">
        <f>O173*H173</f>
        <v>0</v>
      </c>
      <c r="Q173" s="151">
        <v>5.9999999999999995E-4</v>
      </c>
      <c r="R173" s="151">
        <f>Q173*H173</f>
        <v>6.0719999999999996E-2</v>
      </c>
      <c r="S173" s="151">
        <v>0</v>
      </c>
      <c r="T173" s="152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3" t="s">
        <v>231</v>
      </c>
      <c r="AT173" s="153" t="s">
        <v>291</v>
      </c>
      <c r="AU173" s="153" t="s">
        <v>81</v>
      </c>
      <c r="AY173" s="18" t="s">
        <v>160</v>
      </c>
      <c r="BE173" s="154">
        <f>IF(N173="základní",J173,0)</f>
        <v>0</v>
      </c>
      <c r="BF173" s="154">
        <f>IF(N173="snížená",J173,0)</f>
        <v>0</v>
      </c>
      <c r="BG173" s="154">
        <f>IF(N173="zákl. přenesená",J173,0)</f>
        <v>0</v>
      </c>
      <c r="BH173" s="154">
        <f>IF(N173="sníž. přenesená",J173,0)</f>
        <v>0</v>
      </c>
      <c r="BI173" s="154">
        <f>IF(N173="nulová",J173,0)</f>
        <v>0</v>
      </c>
      <c r="BJ173" s="18" t="s">
        <v>19</v>
      </c>
      <c r="BK173" s="154">
        <f>ROUND(I173*H173,2)</f>
        <v>0</v>
      </c>
      <c r="BL173" s="18" t="s">
        <v>167</v>
      </c>
      <c r="BM173" s="153" t="s">
        <v>1184</v>
      </c>
    </row>
    <row r="174" spans="1:65" s="2" customFormat="1" ht="19.5" x14ac:dyDescent="0.2">
      <c r="A174" s="30"/>
      <c r="B174" s="31"/>
      <c r="C174" s="30"/>
      <c r="D174" s="155" t="s">
        <v>169</v>
      </c>
      <c r="E174" s="30"/>
      <c r="F174" s="156" t="s">
        <v>331</v>
      </c>
      <c r="G174" s="30"/>
      <c r="H174" s="30"/>
      <c r="I174" s="30"/>
      <c r="J174" s="30"/>
      <c r="K174" s="30"/>
      <c r="L174" s="31"/>
      <c r="M174" s="157"/>
      <c r="N174" s="158"/>
      <c r="O174" s="56"/>
      <c r="P174" s="56"/>
      <c r="Q174" s="56"/>
      <c r="R174" s="56"/>
      <c r="S174" s="56"/>
      <c r="T174" s="57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T174" s="18" t="s">
        <v>169</v>
      </c>
      <c r="AU174" s="18" t="s">
        <v>81</v>
      </c>
    </row>
    <row r="175" spans="1:65" s="2" customFormat="1" ht="16.5" customHeight="1" x14ac:dyDescent="0.2">
      <c r="A175" s="30"/>
      <c r="B175" s="142"/>
      <c r="C175" s="143" t="s">
        <v>237</v>
      </c>
      <c r="D175" s="143" t="s">
        <v>162</v>
      </c>
      <c r="E175" s="144" t="s">
        <v>1185</v>
      </c>
      <c r="F175" s="145" t="s">
        <v>1186</v>
      </c>
      <c r="G175" s="146" t="s">
        <v>179</v>
      </c>
      <c r="H175" s="147">
        <v>0.24</v>
      </c>
      <c r="I175" s="148">
        <v>0</v>
      </c>
      <c r="J175" s="148">
        <f>ROUND(I175*H175,2)</f>
        <v>0</v>
      </c>
      <c r="K175" s="145" t="s">
        <v>166</v>
      </c>
      <c r="L175" s="31"/>
      <c r="M175" s="149" t="s">
        <v>1</v>
      </c>
      <c r="N175" s="150" t="s">
        <v>39</v>
      </c>
      <c r="O175" s="151">
        <v>0.69599999999999995</v>
      </c>
      <c r="P175" s="151">
        <f>O175*H175</f>
        <v>0.16703999999999999</v>
      </c>
      <c r="Q175" s="151">
        <v>0</v>
      </c>
      <c r="R175" s="151">
        <f>Q175*H175</f>
        <v>0</v>
      </c>
      <c r="S175" s="151">
        <v>0</v>
      </c>
      <c r="T175" s="152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3" t="s">
        <v>167</v>
      </c>
      <c r="AT175" s="153" t="s">
        <v>162</v>
      </c>
      <c r="AU175" s="153" t="s">
        <v>81</v>
      </c>
      <c r="AY175" s="18" t="s">
        <v>160</v>
      </c>
      <c r="BE175" s="154">
        <f>IF(N175="základní",J175,0)</f>
        <v>0</v>
      </c>
      <c r="BF175" s="154">
        <f>IF(N175="snížená",J175,0)</f>
        <v>0</v>
      </c>
      <c r="BG175" s="154">
        <f>IF(N175="zákl. přenesená",J175,0)</f>
        <v>0</v>
      </c>
      <c r="BH175" s="154">
        <f>IF(N175="sníž. přenesená",J175,0)</f>
        <v>0</v>
      </c>
      <c r="BI175" s="154">
        <f>IF(N175="nulová",J175,0)</f>
        <v>0</v>
      </c>
      <c r="BJ175" s="18" t="s">
        <v>19</v>
      </c>
      <c r="BK175" s="154">
        <f>ROUND(I175*H175,2)</f>
        <v>0</v>
      </c>
      <c r="BL175" s="18" t="s">
        <v>167</v>
      </c>
      <c r="BM175" s="153" t="s">
        <v>1187</v>
      </c>
    </row>
    <row r="176" spans="1:65" s="2" customFormat="1" ht="19.5" x14ac:dyDescent="0.2">
      <c r="A176" s="30"/>
      <c r="B176" s="31"/>
      <c r="C176" s="30"/>
      <c r="D176" s="155" t="s">
        <v>169</v>
      </c>
      <c r="E176" s="30"/>
      <c r="F176" s="156" t="s">
        <v>1188</v>
      </c>
      <c r="G176" s="30"/>
      <c r="H176" s="30"/>
      <c r="I176" s="30"/>
      <c r="J176" s="30"/>
      <c r="K176" s="30"/>
      <c r="L176" s="31"/>
      <c r="M176" s="157"/>
      <c r="N176" s="158"/>
      <c r="O176" s="56"/>
      <c r="P176" s="56"/>
      <c r="Q176" s="56"/>
      <c r="R176" s="56"/>
      <c r="S176" s="56"/>
      <c r="T176" s="57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T176" s="18" t="s">
        <v>169</v>
      </c>
      <c r="AU176" s="18" t="s">
        <v>81</v>
      </c>
    </row>
    <row r="177" spans="1:65" s="13" customFormat="1" x14ac:dyDescent="0.2">
      <c r="B177" s="159"/>
      <c r="D177" s="155" t="s">
        <v>171</v>
      </c>
      <c r="E177" s="160" t="s">
        <v>1</v>
      </c>
      <c r="F177" s="161" t="s">
        <v>1189</v>
      </c>
      <c r="H177" s="160" t="s">
        <v>1</v>
      </c>
      <c r="L177" s="159"/>
      <c r="M177" s="162"/>
      <c r="N177" s="163"/>
      <c r="O177" s="163"/>
      <c r="P177" s="163"/>
      <c r="Q177" s="163"/>
      <c r="R177" s="163"/>
      <c r="S177" s="163"/>
      <c r="T177" s="164"/>
      <c r="AT177" s="160" t="s">
        <v>171</v>
      </c>
      <c r="AU177" s="160" t="s">
        <v>81</v>
      </c>
      <c r="AV177" s="13" t="s">
        <v>19</v>
      </c>
      <c r="AW177" s="13" t="s">
        <v>31</v>
      </c>
      <c r="AX177" s="13" t="s">
        <v>74</v>
      </c>
      <c r="AY177" s="160" t="s">
        <v>160</v>
      </c>
    </row>
    <row r="178" spans="1:65" s="14" customFormat="1" x14ac:dyDescent="0.2">
      <c r="B178" s="165"/>
      <c r="D178" s="155" t="s">
        <v>171</v>
      </c>
      <c r="E178" s="166" t="s">
        <v>1</v>
      </c>
      <c r="F178" s="167" t="s">
        <v>1190</v>
      </c>
      <c r="H178" s="168">
        <v>0.24</v>
      </c>
      <c r="L178" s="165"/>
      <c r="M178" s="169"/>
      <c r="N178" s="170"/>
      <c r="O178" s="170"/>
      <c r="P178" s="170"/>
      <c r="Q178" s="170"/>
      <c r="R178" s="170"/>
      <c r="S178" s="170"/>
      <c r="T178" s="171"/>
      <c r="AT178" s="166" t="s">
        <v>171</v>
      </c>
      <c r="AU178" s="166" t="s">
        <v>81</v>
      </c>
      <c r="AV178" s="14" t="s">
        <v>81</v>
      </c>
      <c r="AW178" s="14" t="s">
        <v>31</v>
      </c>
      <c r="AX178" s="14" t="s">
        <v>74</v>
      </c>
      <c r="AY178" s="166" t="s">
        <v>160</v>
      </c>
    </row>
    <row r="179" spans="1:65" s="15" customFormat="1" x14ac:dyDescent="0.2">
      <c r="B179" s="172"/>
      <c r="D179" s="155" t="s">
        <v>171</v>
      </c>
      <c r="E179" s="173" t="s">
        <v>1</v>
      </c>
      <c r="F179" s="174" t="s">
        <v>176</v>
      </c>
      <c r="H179" s="175">
        <v>0.24</v>
      </c>
      <c r="L179" s="172"/>
      <c r="M179" s="176"/>
      <c r="N179" s="177"/>
      <c r="O179" s="177"/>
      <c r="P179" s="177"/>
      <c r="Q179" s="177"/>
      <c r="R179" s="177"/>
      <c r="S179" s="177"/>
      <c r="T179" s="178"/>
      <c r="AT179" s="173" t="s">
        <v>171</v>
      </c>
      <c r="AU179" s="173" t="s">
        <v>81</v>
      </c>
      <c r="AV179" s="15" t="s">
        <v>167</v>
      </c>
      <c r="AW179" s="15" t="s">
        <v>31</v>
      </c>
      <c r="AX179" s="15" t="s">
        <v>19</v>
      </c>
      <c r="AY179" s="173" t="s">
        <v>160</v>
      </c>
    </row>
    <row r="180" spans="1:65" s="12" customFormat="1" ht="22.9" customHeight="1" x14ac:dyDescent="0.2">
      <c r="B180" s="130"/>
      <c r="D180" s="131" t="s">
        <v>73</v>
      </c>
      <c r="E180" s="140" t="s">
        <v>183</v>
      </c>
      <c r="F180" s="140" t="s">
        <v>399</v>
      </c>
      <c r="J180" s="141">
        <f>BK180</f>
        <v>0</v>
      </c>
      <c r="L180" s="130"/>
      <c r="M180" s="134"/>
      <c r="N180" s="135"/>
      <c r="O180" s="135"/>
      <c r="P180" s="136">
        <f>SUM(P181:P203)</f>
        <v>53.76785000000001</v>
      </c>
      <c r="Q180" s="135"/>
      <c r="R180" s="136">
        <f>SUM(R181:R203)</f>
        <v>0.76224364080000007</v>
      </c>
      <c r="S180" s="135"/>
      <c r="T180" s="137">
        <f>SUM(T181:T203)</f>
        <v>0</v>
      </c>
      <c r="AR180" s="131" t="s">
        <v>19</v>
      </c>
      <c r="AT180" s="138" t="s">
        <v>73</v>
      </c>
      <c r="AU180" s="138" t="s">
        <v>19</v>
      </c>
      <c r="AY180" s="131" t="s">
        <v>160</v>
      </c>
      <c r="BK180" s="139">
        <f>SUM(BK181:BK203)</f>
        <v>0</v>
      </c>
    </row>
    <row r="181" spans="1:65" s="2" customFormat="1" ht="16.5" customHeight="1" x14ac:dyDescent="0.2">
      <c r="A181" s="30"/>
      <c r="B181" s="142"/>
      <c r="C181" s="143" t="s">
        <v>24</v>
      </c>
      <c r="D181" s="143" t="s">
        <v>162</v>
      </c>
      <c r="E181" s="144" t="s">
        <v>401</v>
      </c>
      <c r="F181" s="145" t="s">
        <v>402</v>
      </c>
      <c r="G181" s="146" t="s">
        <v>179</v>
      </c>
      <c r="H181" s="147">
        <v>2</v>
      </c>
      <c r="I181" s="148">
        <v>0</v>
      </c>
      <c r="J181" s="148">
        <f>ROUND(I181*H181,2)</f>
        <v>0</v>
      </c>
      <c r="K181" s="145" t="s">
        <v>166</v>
      </c>
      <c r="L181" s="31"/>
      <c r="M181" s="149" t="s">
        <v>1</v>
      </c>
      <c r="N181" s="150" t="s">
        <v>39</v>
      </c>
      <c r="O181" s="151">
        <v>2.9790000000000001</v>
      </c>
      <c r="P181" s="151">
        <f>O181*H181</f>
        <v>5.9580000000000002</v>
      </c>
      <c r="Q181" s="151">
        <v>0</v>
      </c>
      <c r="R181" s="151">
        <f>Q181*H181</f>
        <v>0</v>
      </c>
      <c r="S181" s="151">
        <v>0</v>
      </c>
      <c r="T181" s="152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3" t="s">
        <v>167</v>
      </c>
      <c r="AT181" s="153" t="s">
        <v>162</v>
      </c>
      <c r="AU181" s="153" t="s">
        <v>81</v>
      </c>
      <c r="AY181" s="18" t="s">
        <v>160</v>
      </c>
      <c r="BE181" s="154">
        <f>IF(N181="základní",J181,0)</f>
        <v>0</v>
      </c>
      <c r="BF181" s="154">
        <f>IF(N181="snížená",J181,0)</f>
        <v>0</v>
      </c>
      <c r="BG181" s="154">
        <f>IF(N181="zákl. přenesená",J181,0)</f>
        <v>0</v>
      </c>
      <c r="BH181" s="154">
        <f>IF(N181="sníž. přenesená",J181,0)</f>
        <v>0</v>
      </c>
      <c r="BI181" s="154">
        <f>IF(N181="nulová",J181,0)</f>
        <v>0</v>
      </c>
      <c r="BJ181" s="18" t="s">
        <v>19</v>
      </c>
      <c r="BK181" s="154">
        <f>ROUND(I181*H181,2)</f>
        <v>0</v>
      </c>
      <c r="BL181" s="18" t="s">
        <v>167</v>
      </c>
      <c r="BM181" s="153" t="s">
        <v>798</v>
      </c>
    </row>
    <row r="182" spans="1:65" s="2" customFormat="1" x14ac:dyDescent="0.2">
      <c r="A182" s="30"/>
      <c r="B182" s="31"/>
      <c r="C182" s="30"/>
      <c r="D182" s="155" t="s">
        <v>169</v>
      </c>
      <c r="E182" s="30"/>
      <c r="F182" s="156" t="s">
        <v>404</v>
      </c>
      <c r="G182" s="30"/>
      <c r="H182" s="30"/>
      <c r="I182" s="30"/>
      <c r="J182" s="30"/>
      <c r="K182" s="30"/>
      <c r="L182" s="31"/>
      <c r="M182" s="157"/>
      <c r="N182" s="158"/>
      <c r="O182" s="56"/>
      <c r="P182" s="56"/>
      <c r="Q182" s="56"/>
      <c r="R182" s="56"/>
      <c r="S182" s="56"/>
      <c r="T182" s="57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8" t="s">
        <v>169</v>
      </c>
      <c r="AU182" s="18" t="s">
        <v>81</v>
      </c>
    </row>
    <row r="183" spans="1:65" s="13" customFormat="1" x14ac:dyDescent="0.2">
      <c r="B183" s="159"/>
      <c r="D183" s="155" t="s">
        <v>171</v>
      </c>
      <c r="E183" s="160" t="s">
        <v>1</v>
      </c>
      <c r="F183" s="161" t="s">
        <v>799</v>
      </c>
      <c r="H183" s="160" t="s">
        <v>1</v>
      </c>
      <c r="L183" s="159"/>
      <c r="M183" s="162"/>
      <c r="N183" s="163"/>
      <c r="O183" s="163"/>
      <c r="P183" s="163"/>
      <c r="Q183" s="163"/>
      <c r="R183" s="163"/>
      <c r="S183" s="163"/>
      <c r="T183" s="164"/>
      <c r="AT183" s="160" t="s">
        <v>171</v>
      </c>
      <c r="AU183" s="160" t="s">
        <v>81</v>
      </c>
      <c r="AV183" s="13" t="s">
        <v>19</v>
      </c>
      <c r="AW183" s="13" t="s">
        <v>31</v>
      </c>
      <c r="AX183" s="13" t="s">
        <v>74</v>
      </c>
      <c r="AY183" s="160" t="s">
        <v>160</v>
      </c>
    </row>
    <row r="184" spans="1:65" s="14" customFormat="1" x14ac:dyDescent="0.2">
      <c r="B184" s="165"/>
      <c r="D184" s="155" t="s">
        <v>171</v>
      </c>
      <c r="E184" s="166" t="s">
        <v>1</v>
      </c>
      <c r="F184" s="167" t="s">
        <v>788</v>
      </c>
      <c r="H184" s="168">
        <v>1</v>
      </c>
      <c r="L184" s="165"/>
      <c r="M184" s="169"/>
      <c r="N184" s="170"/>
      <c r="O184" s="170"/>
      <c r="P184" s="170"/>
      <c r="Q184" s="170"/>
      <c r="R184" s="170"/>
      <c r="S184" s="170"/>
      <c r="T184" s="171"/>
      <c r="AT184" s="166" t="s">
        <v>171</v>
      </c>
      <c r="AU184" s="166" t="s">
        <v>81</v>
      </c>
      <c r="AV184" s="14" t="s">
        <v>81</v>
      </c>
      <c r="AW184" s="14" t="s">
        <v>31</v>
      </c>
      <c r="AX184" s="14" t="s">
        <v>74</v>
      </c>
      <c r="AY184" s="166" t="s">
        <v>160</v>
      </c>
    </row>
    <row r="185" spans="1:65" s="13" customFormat="1" x14ac:dyDescent="0.2">
      <c r="B185" s="159"/>
      <c r="D185" s="155" t="s">
        <v>171</v>
      </c>
      <c r="E185" s="160" t="s">
        <v>1</v>
      </c>
      <c r="F185" s="161" t="s">
        <v>801</v>
      </c>
      <c r="H185" s="160" t="s">
        <v>1</v>
      </c>
      <c r="L185" s="159"/>
      <c r="M185" s="162"/>
      <c r="N185" s="163"/>
      <c r="O185" s="163"/>
      <c r="P185" s="163"/>
      <c r="Q185" s="163"/>
      <c r="R185" s="163"/>
      <c r="S185" s="163"/>
      <c r="T185" s="164"/>
      <c r="AT185" s="160" t="s">
        <v>171</v>
      </c>
      <c r="AU185" s="160" t="s">
        <v>81</v>
      </c>
      <c r="AV185" s="13" t="s">
        <v>19</v>
      </c>
      <c r="AW185" s="13" t="s">
        <v>31</v>
      </c>
      <c r="AX185" s="13" t="s">
        <v>74</v>
      </c>
      <c r="AY185" s="160" t="s">
        <v>160</v>
      </c>
    </row>
    <row r="186" spans="1:65" s="14" customFormat="1" x14ac:dyDescent="0.2">
      <c r="B186" s="165"/>
      <c r="D186" s="155" t="s">
        <v>171</v>
      </c>
      <c r="E186" s="166" t="s">
        <v>1</v>
      </c>
      <c r="F186" s="167" t="s">
        <v>788</v>
      </c>
      <c r="H186" s="168">
        <v>1</v>
      </c>
      <c r="L186" s="165"/>
      <c r="M186" s="169"/>
      <c r="N186" s="170"/>
      <c r="O186" s="170"/>
      <c r="P186" s="170"/>
      <c r="Q186" s="170"/>
      <c r="R186" s="170"/>
      <c r="S186" s="170"/>
      <c r="T186" s="171"/>
      <c r="AT186" s="166" t="s">
        <v>171</v>
      </c>
      <c r="AU186" s="166" t="s">
        <v>81</v>
      </c>
      <c r="AV186" s="14" t="s">
        <v>81</v>
      </c>
      <c r="AW186" s="14" t="s">
        <v>31</v>
      </c>
      <c r="AX186" s="14" t="s">
        <v>74</v>
      </c>
      <c r="AY186" s="166" t="s">
        <v>160</v>
      </c>
    </row>
    <row r="187" spans="1:65" s="15" customFormat="1" x14ac:dyDescent="0.2">
      <c r="B187" s="172"/>
      <c r="D187" s="155" t="s">
        <v>171</v>
      </c>
      <c r="E187" s="173" t="s">
        <v>1</v>
      </c>
      <c r="F187" s="174" t="s">
        <v>176</v>
      </c>
      <c r="H187" s="175">
        <v>2</v>
      </c>
      <c r="L187" s="172"/>
      <c r="M187" s="176"/>
      <c r="N187" s="177"/>
      <c r="O187" s="177"/>
      <c r="P187" s="177"/>
      <c r="Q187" s="177"/>
      <c r="R187" s="177"/>
      <c r="S187" s="177"/>
      <c r="T187" s="178"/>
      <c r="AT187" s="173" t="s">
        <v>171</v>
      </c>
      <c r="AU187" s="173" t="s">
        <v>81</v>
      </c>
      <c r="AV187" s="15" t="s">
        <v>167</v>
      </c>
      <c r="AW187" s="15" t="s">
        <v>31</v>
      </c>
      <c r="AX187" s="15" t="s">
        <v>19</v>
      </c>
      <c r="AY187" s="173" t="s">
        <v>160</v>
      </c>
    </row>
    <row r="188" spans="1:65" s="2" customFormat="1" ht="16.5" customHeight="1" x14ac:dyDescent="0.2">
      <c r="A188" s="30"/>
      <c r="B188" s="142"/>
      <c r="C188" s="143" t="s">
        <v>252</v>
      </c>
      <c r="D188" s="143" t="s">
        <v>162</v>
      </c>
      <c r="E188" s="144" t="s">
        <v>408</v>
      </c>
      <c r="F188" s="145" t="s">
        <v>409</v>
      </c>
      <c r="G188" s="146" t="s">
        <v>165</v>
      </c>
      <c r="H188" s="147">
        <v>7.875</v>
      </c>
      <c r="I188" s="148">
        <v>0</v>
      </c>
      <c r="J188" s="148">
        <f>ROUND(I188*H188,2)</f>
        <v>0</v>
      </c>
      <c r="K188" s="145" t="s">
        <v>166</v>
      </c>
      <c r="L188" s="31"/>
      <c r="M188" s="149" t="s">
        <v>1</v>
      </c>
      <c r="N188" s="150" t="s">
        <v>39</v>
      </c>
      <c r="O188" s="151">
        <v>3.14</v>
      </c>
      <c r="P188" s="151">
        <f>O188*H188</f>
        <v>24.727500000000003</v>
      </c>
      <c r="Q188" s="151">
        <v>4.1744200000000002E-2</v>
      </c>
      <c r="R188" s="151">
        <f>Q188*H188</f>
        <v>0.328735575</v>
      </c>
      <c r="S188" s="151">
        <v>0</v>
      </c>
      <c r="T188" s="152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3" t="s">
        <v>167</v>
      </c>
      <c r="AT188" s="153" t="s">
        <v>162</v>
      </c>
      <c r="AU188" s="153" t="s">
        <v>81</v>
      </c>
      <c r="AY188" s="18" t="s">
        <v>160</v>
      </c>
      <c r="BE188" s="154">
        <f>IF(N188="základní",J188,0)</f>
        <v>0</v>
      </c>
      <c r="BF188" s="154">
        <f>IF(N188="snížená",J188,0)</f>
        <v>0</v>
      </c>
      <c r="BG188" s="154">
        <f>IF(N188="zákl. přenesená",J188,0)</f>
        <v>0</v>
      </c>
      <c r="BH188" s="154">
        <f>IF(N188="sníž. přenesená",J188,0)</f>
        <v>0</v>
      </c>
      <c r="BI188" s="154">
        <f>IF(N188="nulová",J188,0)</f>
        <v>0</v>
      </c>
      <c r="BJ188" s="18" t="s">
        <v>19</v>
      </c>
      <c r="BK188" s="154">
        <f>ROUND(I188*H188,2)</f>
        <v>0</v>
      </c>
      <c r="BL188" s="18" t="s">
        <v>167</v>
      </c>
      <c r="BM188" s="153" t="s">
        <v>803</v>
      </c>
    </row>
    <row r="189" spans="1:65" s="2" customFormat="1" x14ac:dyDescent="0.2">
      <c r="A189" s="30"/>
      <c r="B189" s="31"/>
      <c r="C189" s="30"/>
      <c r="D189" s="155" t="s">
        <v>169</v>
      </c>
      <c r="E189" s="30"/>
      <c r="F189" s="156" t="s">
        <v>411</v>
      </c>
      <c r="G189" s="30"/>
      <c r="H189" s="30"/>
      <c r="I189" s="30"/>
      <c r="J189" s="30"/>
      <c r="K189" s="30"/>
      <c r="L189" s="31"/>
      <c r="M189" s="157"/>
      <c r="N189" s="158"/>
      <c r="O189" s="56"/>
      <c r="P189" s="56"/>
      <c r="Q189" s="56"/>
      <c r="R189" s="56"/>
      <c r="S189" s="56"/>
      <c r="T189" s="57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T189" s="18" t="s">
        <v>169</v>
      </c>
      <c r="AU189" s="18" t="s">
        <v>81</v>
      </c>
    </row>
    <row r="190" spans="1:65" s="13" customFormat="1" x14ac:dyDescent="0.2">
      <c r="B190" s="159"/>
      <c r="D190" s="155" t="s">
        <v>171</v>
      </c>
      <c r="E190" s="160" t="s">
        <v>1</v>
      </c>
      <c r="F190" s="161" t="s">
        <v>1191</v>
      </c>
      <c r="H190" s="160" t="s">
        <v>1</v>
      </c>
      <c r="L190" s="159"/>
      <c r="M190" s="162"/>
      <c r="N190" s="163"/>
      <c r="O190" s="163"/>
      <c r="P190" s="163"/>
      <c r="Q190" s="163"/>
      <c r="R190" s="163"/>
      <c r="S190" s="163"/>
      <c r="T190" s="164"/>
      <c r="AT190" s="160" t="s">
        <v>171</v>
      </c>
      <c r="AU190" s="160" t="s">
        <v>81</v>
      </c>
      <c r="AV190" s="13" t="s">
        <v>19</v>
      </c>
      <c r="AW190" s="13" t="s">
        <v>31</v>
      </c>
      <c r="AX190" s="13" t="s">
        <v>74</v>
      </c>
      <c r="AY190" s="160" t="s">
        <v>160</v>
      </c>
    </row>
    <row r="191" spans="1:65" s="14" customFormat="1" x14ac:dyDescent="0.2">
      <c r="B191" s="165"/>
      <c r="D191" s="155" t="s">
        <v>171</v>
      </c>
      <c r="E191" s="166" t="s">
        <v>1</v>
      </c>
      <c r="F191" s="167" t="s">
        <v>1192</v>
      </c>
      <c r="H191" s="168">
        <v>7.4349999999999996</v>
      </c>
      <c r="L191" s="165"/>
      <c r="M191" s="169"/>
      <c r="N191" s="170"/>
      <c r="O191" s="170"/>
      <c r="P191" s="170"/>
      <c r="Q191" s="170"/>
      <c r="R191" s="170"/>
      <c r="S191" s="170"/>
      <c r="T191" s="171"/>
      <c r="AT191" s="166" t="s">
        <v>171</v>
      </c>
      <c r="AU191" s="166" t="s">
        <v>81</v>
      </c>
      <c r="AV191" s="14" t="s">
        <v>81</v>
      </c>
      <c r="AW191" s="14" t="s">
        <v>31</v>
      </c>
      <c r="AX191" s="14" t="s">
        <v>74</v>
      </c>
      <c r="AY191" s="166" t="s">
        <v>160</v>
      </c>
    </row>
    <row r="192" spans="1:65" s="14" customFormat="1" x14ac:dyDescent="0.2">
      <c r="B192" s="165"/>
      <c r="D192" s="155" t="s">
        <v>171</v>
      </c>
      <c r="E192" s="166" t="s">
        <v>1</v>
      </c>
      <c r="F192" s="167" t="s">
        <v>806</v>
      </c>
      <c r="H192" s="168">
        <v>0.44</v>
      </c>
      <c r="L192" s="165"/>
      <c r="M192" s="169"/>
      <c r="N192" s="170"/>
      <c r="O192" s="170"/>
      <c r="P192" s="170"/>
      <c r="Q192" s="170"/>
      <c r="R192" s="170"/>
      <c r="S192" s="170"/>
      <c r="T192" s="171"/>
      <c r="AT192" s="166" t="s">
        <v>171</v>
      </c>
      <c r="AU192" s="166" t="s">
        <v>81</v>
      </c>
      <c r="AV192" s="14" t="s">
        <v>81</v>
      </c>
      <c r="AW192" s="14" t="s">
        <v>31</v>
      </c>
      <c r="AX192" s="14" t="s">
        <v>74</v>
      </c>
      <c r="AY192" s="166" t="s">
        <v>160</v>
      </c>
    </row>
    <row r="193" spans="1:65" s="15" customFormat="1" x14ac:dyDescent="0.2">
      <c r="B193" s="172"/>
      <c r="D193" s="155" t="s">
        <v>171</v>
      </c>
      <c r="E193" s="173" t="s">
        <v>1</v>
      </c>
      <c r="F193" s="174" t="s">
        <v>176</v>
      </c>
      <c r="H193" s="175">
        <v>7.875</v>
      </c>
      <c r="L193" s="172"/>
      <c r="M193" s="176"/>
      <c r="N193" s="177"/>
      <c r="O193" s="177"/>
      <c r="P193" s="177"/>
      <c r="Q193" s="177"/>
      <c r="R193" s="177"/>
      <c r="S193" s="177"/>
      <c r="T193" s="178"/>
      <c r="AT193" s="173" t="s">
        <v>171</v>
      </c>
      <c r="AU193" s="173" t="s">
        <v>81</v>
      </c>
      <c r="AV193" s="15" t="s">
        <v>167</v>
      </c>
      <c r="AW193" s="15" t="s">
        <v>31</v>
      </c>
      <c r="AX193" s="15" t="s">
        <v>19</v>
      </c>
      <c r="AY193" s="173" t="s">
        <v>160</v>
      </c>
    </row>
    <row r="194" spans="1:65" s="2" customFormat="1" ht="16.5" customHeight="1" x14ac:dyDescent="0.2">
      <c r="A194" s="30"/>
      <c r="B194" s="142"/>
      <c r="C194" s="143" t="s">
        <v>257</v>
      </c>
      <c r="D194" s="143" t="s">
        <v>162</v>
      </c>
      <c r="E194" s="144" t="s">
        <v>414</v>
      </c>
      <c r="F194" s="145" t="s">
        <v>415</v>
      </c>
      <c r="G194" s="146" t="s">
        <v>165</v>
      </c>
      <c r="H194" s="147">
        <v>7.875</v>
      </c>
      <c r="I194" s="148">
        <v>0</v>
      </c>
      <c r="J194" s="148">
        <f>ROUND(I194*H194,2)</f>
        <v>0</v>
      </c>
      <c r="K194" s="145" t="s">
        <v>166</v>
      </c>
      <c r="L194" s="31"/>
      <c r="M194" s="149" t="s">
        <v>1</v>
      </c>
      <c r="N194" s="150" t="s">
        <v>39</v>
      </c>
      <c r="O194" s="151">
        <v>0.45</v>
      </c>
      <c r="P194" s="151">
        <f>O194*H194</f>
        <v>3.5437500000000002</v>
      </c>
      <c r="Q194" s="151">
        <v>1.5E-5</v>
      </c>
      <c r="R194" s="151">
        <f>Q194*H194</f>
        <v>1.18125E-4</v>
      </c>
      <c r="S194" s="151">
        <v>0</v>
      </c>
      <c r="T194" s="152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3" t="s">
        <v>167</v>
      </c>
      <c r="AT194" s="153" t="s">
        <v>162</v>
      </c>
      <c r="AU194" s="153" t="s">
        <v>81</v>
      </c>
      <c r="AY194" s="18" t="s">
        <v>160</v>
      </c>
      <c r="BE194" s="154">
        <f>IF(N194="základní",J194,0)</f>
        <v>0</v>
      </c>
      <c r="BF194" s="154">
        <f>IF(N194="snížená",J194,0)</f>
        <v>0</v>
      </c>
      <c r="BG194" s="154">
        <f>IF(N194="zákl. přenesená",J194,0)</f>
        <v>0</v>
      </c>
      <c r="BH194" s="154">
        <f>IF(N194="sníž. přenesená",J194,0)</f>
        <v>0</v>
      </c>
      <c r="BI194" s="154">
        <f>IF(N194="nulová",J194,0)</f>
        <v>0</v>
      </c>
      <c r="BJ194" s="18" t="s">
        <v>19</v>
      </c>
      <c r="BK194" s="154">
        <f>ROUND(I194*H194,2)</f>
        <v>0</v>
      </c>
      <c r="BL194" s="18" t="s">
        <v>167</v>
      </c>
      <c r="BM194" s="153" t="s">
        <v>810</v>
      </c>
    </row>
    <row r="195" spans="1:65" s="2" customFormat="1" x14ac:dyDescent="0.2">
      <c r="A195" s="30"/>
      <c r="B195" s="31"/>
      <c r="C195" s="30"/>
      <c r="D195" s="155" t="s">
        <v>169</v>
      </c>
      <c r="E195" s="30"/>
      <c r="F195" s="156" t="s">
        <v>417</v>
      </c>
      <c r="G195" s="30"/>
      <c r="H195" s="30"/>
      <c r="I195" s="30"/>
      <c r="J195" s="30"/>
      <c r="K195" s="30"/>
      <c r="L195" s="31"/>
      <c r="M195" s="157"/>
      <c r="N195" s="158"/>
      <c r="O195" s="56"/>
      <c r="P195" s="56"/>
      <c r="Q195" s="56"/>
      <c r="R195" s="56"/>
      <c r="S195" s="56"/>
      <c r="T195" s="57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8" t="s">
        <v>169</v>
      </c>
      <c r="AU195" s="18" t="s">
        <v>81</v>
      </c>
    </row>
    <row r="196" spans="1:65" s="2" customFormat="1" ht="16.5" customHeight="1" x14ac:dyDescent="0.2">
      <c r="A196" s="30"/>
      <c r="B196" s="142"/>
      <c r="C196" s="143" t="s">
        <v>263</v>
      </c>
      <c r="D196" s="143" t="s">
        <v>162</v>
      </c>
      <c r="E196" s="144" t="s">
        <v>419</v>
      </c>
      <c r="F196" s="145" t="s">
        <v>420</v>
      </c>
      <c r="G196" s="146" t="s">
        <v>245</v>
      </c>
      <c r="H196" s="147">
        <v>0.40400000000000003</v>
      </c>
      <c r="I196" s="148">
        <v>0</v>
      </c>
      <c r="J196" s="148">
        <f>ROUND(I196*H196,2)</f>
        <v>0</v>
      </c>
      <c r="K196" s="145" t="s">
        <v>166</v>
      </c>
      <c r="L196" s="31"/>
      <c r="M196" s="149" t="s">
        <v>1</v>
      </c>
      <c r="N196" s="150" t="s">
        <v>39</v>
      </c>
      <c r="O196" s="151">
        <v>47.35</v>
      </c>
      <c r="P196" s="151">
        <f>O196*H196</f>
        <v>19.1294</v>
      </c>
      <c r="Q196" s="151">
        <v>1.0487652000000001</v>
      </c>
      <c r="R196" s="151">
        <f>Q196*H196</f>
        <v>0.42370114080000004</v>
      </c>
      <c r="S196" s="151">
        <v>0</v>
      </c>
      <c r="T196" s="152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3" t="s">
        <v>167</v>
      </c>
      <c r="AT196" s="153" t="s">
        <v>162</v>
      </c>
      <c r="AU196" s="153" t="s">
        <v>81</v>
      </c>
      <c r="AY196" s="18" t="s">
        <v>160</v>
      </c>
      <c r="BE196" s="154">
        <f>IF(N196="základní",J196,0)</f>
        <v>0</v>
      </c>
      <c r="BF196" s="154">
        <f>IF(N196="snížená",J196,0)</f>
        <v>0</v>
      </c>
      <c r="BG196" s="154">
        <f>IF(N196="zákl. přenesená",J196,0)</f>
        <v>0</v>
      </c>
      <c r="BH196" s="154">
        <f>IF(N196="sníž. přenesená",J196,0)</f>
        <v>0</v>
      </c>
      <c r="BI196" s="154">
        <f>IF(N196="nulová",J196,0)</f>
        <v>0</v>
      </c>
      <c r="BJ196" s="18" t="s">
        <v>19</v>
      </c>
      <c r="BK196" s="154">
        <f>ROUND(I196*H196,2)</f>
        <v>0</v>
      </c>
      <c r="BL196" s="18" t="s">
        <v>167</v>
      </c>
      <c r="BM196" s="153" t="s">
        <v>811</v>
      </c>
    </row>
    <row r="197" spans="1:65" s="2" customFormat="1" ht="19.5" x14ac:dyDescent="0.2">
      <c r="A197" s="30"/>
      <c r="B197" s="31"/>
      <c r="C197" s="30"/>
      <c r="D197" s="155" t="s">
        <v>169</v>
      </c>
      <c r="E197" s="30"/>
      <c r="F197" s="156" t="s">
        <v>422</v>
      </c>
      <c r="G197" s="30"/>
      <c r="H197" s="30"/>
      <c r="I197" s="30"/>
      <c r="J197" s="30"/>
      <c r="K197" s="30"/>
      <c r="L197" s="31"/>
      <c r="M197" s="157"/>
      <c r="N197" s="158"/>
      <c r="O197" s="56"/>
      <c r="P197" s="56"/>
      <c r="Q197" s="56"/>
      <c r="R197" s="56"/>
      <c r="S197" s="56"/>
      <c r="T197" s="57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8" t="s">
        <v>169</v>
      </c>
      <c r="AU197" s="18" t="s">
        <v>81</v>
      </c>
    </row>
    <row r="198" spans="1:65" s="13" customFormat="1" x14ac:dyDescent="0.2">
      <c r="B198" s="159"/>
      <c r="D198" s="155" t="s">
        <v>171</v>
      </c>
      <c r="E198" s="160" t="s">
        <v>1</v>
      </c>
      <c r="F198" s="161" t="s">
        <v>812</v>
      </c>
      <c r="H198" s="160" t="s">
        <v>1</v>
      </c>
      <c r="L198" s="159"/>
      <c r="M198" s="162"/>
      <c r="N198" s="163"/>
      <c r="O198" s="163"/>
      <c r="P198" s="163"/>
      <c r="Q198" s="163"/>
      <c r="R198" s="163"/>
      <c r="S198" s="163"/>
      <c r="T198" s="164"/>
      <c r="AT198" s="160" t="s">
        <v>171</v>
      </c>
      <c r="AU198" s="160" t="s">
        <v>81</v>
      </c>
      <c r="AV198" s="13" t="s">
        <v>19</v>
      </c>
      <c r="AW198" s="13" t="s">
        <v>31</v>
      </c>
      <c r="AX198" s="13" t="s">
        <v>74</v>
      </c>
      <c r="AY198" s="160" t="s">
        <v>160</v>
      </c>
    </row>
    <row r="199" spans="1:65" s="14" customFormat="1" x14ac:dyDescent="0.2">
      <c r="B199" s="165"/>
      <c r="D199" s="155" t="s">
        <v>171</v>
      </c>
      <c r="E199" s="166" t="s">
        <v>1</v>
      </c>
      <c r="F199" s="167" t="s">
        <v>1193</v>
      </c>
      <c r="H199" s="168">
        <v>0.40400000000000003</v>
      </c>
      <c r="L199" s="165"/>
      <c r="M199" s="169"/>
      <c r="N199" s="170"/>
      <c r="O199" s="170"/>
      <c r="P199" s="170"/>
      <c r="Q199" s="170"/>
      <c r="R199" s="170"/>
      <c r="S199" s="170"/>
      <c r="T199" s="171"/>
      <c r="AT199" s="166" t="s">
        <v>171</v>
      </c>
      <c r="AU199" s="166" t="s">
        <v>81</v>
      </c>
      <c r="AV199" s="14" t="s">
        <v>81</v>
      </c>
      <c r="AW199" s="14" t="s">
        <v>31</v>
      </c>
      <c r="AX199" s="14" t="s">
        <v>19</v>
      </c>
      <c r="AY199" s="166" t="s">
        <v>160</v>
      </c>
    </row>
    <row r="200" spans="1:65" s="2" customFormat="1" ht="16.5" customHeight="1" x14ac:dyDescent="0.2">
      <c r="A200" s="30"/>
      <c r="B200" s="142"/>
      <c r="C200" s="143" t="s">
        <v>268</v>
      </c>
      <c r="D200" s="143" t="s">
        <v>162</v>
      </c>
      <c r="E200" s="144" t="s">
        <v>1194</v>
      </c>
      <c r="F200" s="145" t="s">
        <v>1195</v>
      </c>
      <c r="G200" s="146" t="s">
        <v>186</v>
      </c>
      <c r="H200" s="147">
        <v>6.6</v>
      </c>
      <c r="I200" s="148">
        <v>0</v>
      </c>
      <c r="J200" s="148">
        <f>ROUND(I200*H200,2)</f>
        <v>0</v>
      </c>
      <c r="K200" s="145" t="s">
        <v>166</v>
      </c>
      <c r="L200" s="31"/>
      <c r="M200" s="149" t="s">
        <v>1</v>
      </c>
      <c r="N200" s="150" t="s">
        <v>39</v>
      </c>
      <c r="O200" s="151">
        <v>6.2E-2</v>
      </c>
      <c r="P200" s="151">
        <f>O200*H200</f>
        <v>0.40919999999999995</v>
      </c>
      <c r="Q200" s="151">
        <v>1.4679999999999999E-3</v>
      </c>
      <c r="R200" s="151">
        <f>Q200*H200</f>
        <v>9.6887999999999991E-3</v>
      </c>
      <c r="S200" s="151">
        <v>0</v>
      </c>
      <c r="T200" s="152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3" t="s">
        <v>167</v>
      </c>
      <c r="AT200" s="153" t="s">
        <v>162</v>
      </c>
      <c r="AU200" s="153" t="s">
        <v>81</v>
      </c>
      <c r="AY200" s="18" t="s">
        <v>160</v>
      </c>
      <c r="BE200" s="154">
        <f>IF(N200="základní",J200,0)</f>
        <v>0</v>
      </c>
      <c r="BF200" s="154">
        <f>IF(N200="snížená",J200,0)</f>
        <v>0</v>
      </c>
      <c r="BG200" s="154">
        <f>IF(N200="zákl. přenesená",J200,0)</f>
        <v>0</v>
      </c>
      <c r="BH200" s="154">
        <f>IF(N200="sníž. přenesená",J200,0)</f>
        <v>0</v>
      </c>
      <c r="BI200" s="154">
        <f>IF(N200="nulová",J200,0)</f>
        <v>0</v>
      </c>
      <c r="BJ200" s="18" t="s">
        <v>19</v>
      </c>
      <c r="BK200" s="154">
        <f>ROUND(I200*H200,2)</f>
        <v>0</v>
      </c>
      <c r="BL200" s="18" t="s">
        <v>167</v>
      </c>
      <c r="BM200" s="153" t="s">
        <v>1196</v>
      </c>
    </row>
    <row r="201" spans="1:65" s="2" customFormat="1" x14ac:dyDescent="0.2">
      <c r="A201" s="30"/>
      <c r="B201" s="31"/>
      <c r="C201" s="30"/>
      <c r="D201" s="155" t="s">
        <v>169</v>
      </c>
      <c r="E201" s="30"/>
      <c r="F201" s="156" t="s">
        <v>1197</v>
      </c>
      <c r="G201" s="30"/>
      <c r="H201" s="30"/>
      <c r="I201" s="30"/>
      <c r="J201" s="30"/>
      <c r="K201" s="30"/>
      <c r="L201" s="31"/>
      <c r="M201" s="157"/>
      <c r="N201" s="158"/>
      <c r="O201" s="56"/>
      <c r="P201" s="56"/>
      <c r="Q201" s="56"/>
      <c r="R201" s="56"/>
      <c r="S201" s="56"/>
      <c r="T201" s="57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T201" s="18" t="s">
        <v>169</v>
      </c>
      <c r="AU201" s="18" t="s">
        <v>81</v>
      </c>
    </row>
    <row r="202" spans="1:65" s="13" customFormat="1" x14ac:dyDescent="0.2">
      <c r="B202" s="159"/>
      <c r="D202" s="155" t="s">
        <v>171</v>
      </c>
      <c r="E202" s="160" t="s">
        <v>1</v>
      </c>
      <c r="F202" s="161" t="s">
        <v>1198</v>
      </c>
      <c r="H202" s="160" t="s">
        <v>1</v>
      </c>
      <c r="L202" s="159"/>
      <c r="M202" s="162"/>
      <c r="N202" s="163"/>
      <c r="O202" s="163"/>
      <c r="P202" s="163"/>
      <c r="Q202" s="163"/>
      <c r="R202" s="163"/>
      <c r="S202" s="163"/>
      <c r="T202" s="164"/>
      <c r="AT202" s="160" t="s">
        <v>171</v>
      </c>
      <c r="AU202" s="160" t="s">
        <v>81</v>
      </c>
      <c r="AV202" s="13" t="s">
        <v>19</v>
      </c>
      <c r="AW202" s="13" t="s">
        <v>31</v>
      </c>
      <c r="AX202" s="13" t="s">
        <v>74</v>
      </c>
      <c r="AY202" s="160" t="s">
        <v>160</v>
      </c>
    </row>
    <row r="203" spans="1:65" s="14" customFormat="1" x14ac:dyDescent="0.2">
      <c r="B203" s="165"/>
      <c r="D203" s="155" t="s">
        <v>171</v>
      </c>
      <c r="E203" s="166" t="s">
        <v>1</v>
      </c>
      <c r="F203" s="167" t="s">
        <v>1199</v>
      </c>
      <c r="H203" s="168">
        <v>6.6</v>
      </c>
      <c r="L203" s="165"/>
      <c r="M203" s="169"/>
      <c r="N203" s="170"/>
      <c r="O203" s="170"/>
      <c r="P203" s="170"/>
      <c r="Q203" s="170"/>
      <c r="R203" s="170"/>
      <c r="S203" s="170"/>
      <c r="T203" s="171"/>
      <c r="AT203" s="166" t="s">
        <v>171</v>
      </c>
      <c r="AU203" s="166" t="s">
        <v>81</v>
      </c>
      <c r="AV203" s="14" t="s">
        <v>81</v>
      </c>
      <c r="AW203" s="14" t="s">
        <v>31</v>
      </c>
      <c r="AX203" s="14" t="s">
        <v>19</v>
      </c>
      <c r="AY203" s="166" t="s">
        <v>160</v>
      </c>
    </row>
    <row r="204" spans="1:65" s="12" customFormat="1" ht="22.9" customHeight="1" x14ac:dyDescent="0.2">
      <c r="B204" s="130"/>
      <c r="D204" s="131" t="s">
        <v>73</v>
      </c>
      <c r="E204" s="140" t="s">
        <v>167</v>
      </c>
      <c r="F204" s="140" t="s">
        <v>457</v>
      </c>
      <c r="J204" s="141">
        <f>BK204</f>
        <v>0</v>
      </c>
      <c r="L204" s="130"/>
      <c r="M204" s="134"/>
      <c r="N204" s="135"/>
      <c r="O204" s="135"/>
      <c r="P204" s="136">
        <f>SUM(P205:P228)</f>
        <v>128.096532</v>
      </c>
      <c r="Q204" s="135"/>
      <c r="R204" s="136">
        <f>SUM(R205:R228)</f>
        <v>58.661714571999994</v>
      </c>
      <c r="S204" s="135"/>
      <c r="T204" s="137">
        <f>SUM(T205:T228)</f>
        <v>0</v>
      </c>
      <c r="AR204" s="131" t="s">
        <v>19</v>
      </c>
      <c r="AT204" s="138" t="s">
        <v>73</v>
      </c>
      <c r="AU204" s="138" t="s">
        <v>19</v>
      </c>
      <c r="AY204" s="131" t="s">
        <v>160</v>
      </c>
      <c r="BK204" s="139">
        <f>SUM(BK205:BK228)</f>
        <v>0</v>
      </c>
    </row>
    <row r="205" spans="1:65" s="2" customFormat="1" ht="16.5" customHeight="1" x14ac:dyDescent="0.2">
      <c r="A205" s="30"/>
      <c r="B205" s="142"/>
      <c r="C205" s="143" t="s">
        <v>519</v>
      </c>
      <c r="D205" s="143" t="s">
        <v>162</v>
      </c>
      <c r="E205" s="144" t="s">
        <v>465</v>
      </c>
      <c r="F205" s="145" t="s">
        <v>466</v>
      </c>
      <c r="G205" s="146" t="s">
        <v>179</v>
      </c>
      <c r="H205" s="147">
        <v>20.239999999999998</v>
      </c>
      <c r="I205" s="148">
        <v>0</v>
      </c>
      <c r="J205" s="148">
        <f>ROUND(I205*H205,2)</f>
        <v>0</v>
      </c>
      <c r="K205" s="145" t="s">
        <v>166</v>
      </c>
      <c r="L205" s="31"/>
      <c r="M205" s="149" t="s">
        <v>1</v>
      </c>
      <c r="N205" s="150" t="s">
        <v>39</v>
      </c>
      <c r="O205" s="151">
        <v>1.3029999999999999</v>
      </c>
      <c r="P205" s="151">
        <f>O205*H205</f>
        <v>26.372719999999997</v>
      </c>
      <c r="Q205" s="151">
        <v>0</v>
      </c>
      <c r="R205" s="151">
        <f>Q205*H205</f>
        <v>0</v>
      </c>
      <c r="S205" s="151">
        <v>0</v>
      </c>
      <c r="T205" s="152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3" t="s">
        <v>167</v>
      </c>
      <c r="AT205" s="153" t="s">
        <v>162</v>
      </c>
      <c r="AU205" s="153" t="s">
        <v>81</v>
      </c>
      <c r="AY205" s="18" t="s">
        <v>160</v>
      </c>
      <c r="BE205" s="154">
        <f>IF(N205="základní",J205,0)</f>
        <v>0</v>
      </c>
      <c r="BF205" s="154">
        <f>IF(N205="snížená",J205,0)</f>
        <v>0</v>
      </c>
      <c r="BG205" s="154">
        <f>IF(N205="zákl. přenesená",J205,0)</f>
        <v>0</v>
      </c>
      <c r="BH205" s="154">
        <f>IF(N205="sníž. přenesená",J205,0)</f>
        <v>0</v>
      </c>
      <c r="BI205" s="154">
        <f>IF(N205="nulová",J205,0)</f>
        <v>0</v>
      </c>
      <c r="BJ205" s="18" t="s">
        <v>19</v>
      </c>
      <c r="BK205" s="154">
        <f>ROUND(I205*H205,2)</f>
        <v>0</v>
      </c>
      <c r="BL205" s="18" t="s">
        <v>167</v>
      </c>
      <c r="BM205" s="153" t="s">
        <v>1200</v>
      </c>
    </row>
    <row r="206" spans="1:65" s="2" customFormat="1" ht="19.5" x14ac:dyDescent="0.2">
      <c r="A206" s="30"/>
      <c r="B206" s="31"/>
      <c r="C206" s="30"/>
      <c r="D206" s="155" t="s">
        <v>169</v>
      </c>
      <c r="E206" s="30"/>
      <c r="F206" s="156" t="s">
        <v>468</v>
      </c>
      <c r="G206" s="30"/>
      <c r="H206" s="30"/>
      <c r="I206" s="30"/>
      <c r="J206" s="30"/>
      <c r="K206" s="30"/>
      <c r="L206" s="31"/>
      <c r="M206" s="157"/>
      <c r="N206" s="158"/>
      <c r="O206" s="56"/>
      <c r="P206" s="56"/>
      <c r="Q206" s="56"/>
      <c r="R206" s="56"/>
      <c r="S206" s="56"/>
      <c r="T206" s="57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8" t="s">
        <v>169</v>
      </c>
      <c r="AU206" s="18" t="s">
        <v>81</v>
      </c>
    </row>
    <row r="207" spans="1:65" s="13" customFormat="1" x14ac:dyDescent="0.2">
      <c r="B207" s="159"/>
      <c r="D207" s="155" t="s">
        <v>171</v>
      </c>
      <c r="E207" s="160" t="s">
        <v>1</v>
      </c>
      <c r="F207" s="161" t="s">
        <v>1201</v>
      </c>
      <c r="H207" s="160" t="s">
        <v>1</v>
      </c>
      <c r="L207" s="159"/>
      <c r="M207" s="162"/>
      <c r="N207" s="163"/>
      <c r="O207" s="163"/>
      <c r="P207" s="163"/>
      <c r="Q207" s="163"/>
      <c r="R207" s="163"/>
      <c r="S207" s="163"/>
      <c r="T207" s="164"/>
      <c r="AT207" s="160" t="s">
        <v>171</v>
      </c>
      <c r="AU207" s="160" t="s">
        <v>81</v>
      </c>
      <c r="AV207" s="13" t="s">
        <v>19</v>
      </c>
      <c r="AW207" s="13" t="s">
        <v>31</v>
      </c>
      <c r="AX207" s="13" t="s">
        <v>74</v>
      </c>
      <c r="AY207" s="160" t="s">
        <v>160</v>
      </c>
    </row>
    <row r="208" spans="1:65" s="14" customFormat="1" x14ac:dyDescent="0.2">
      <c r="B208" s="165"/>
      <c r="D208" s="155" t="s">
        <v>171</v>
      </c>
      <c r="E208" s="166" t="s">
        <v>1</v>
      </c>
      <c r="F208" s="167" t="s">
        <v>1202</v>
      </c>
      <c r="H208" s="168">
        <v>20.239999999999998</v>
      </c>
      <c r="L208" s="165"/>
      <c r="M208" s="169"/>
      <c r="N208" s="170"/>
      <c r="O208" s="170"/>
      <c r="P208" s="170"/>
      <c r="Q208" s="170"/>
      <c r="R208" s="170"/>
      <c r="S208" s="170"/>
      <c r="T208" s="171"/>
      <c r="AT208" s="166" t="s">
        <v>171</v>
      </c>
      <c r="AU208" s="166" t="s">
        <v>81</v>
      </c>
      <c r="AV208" s="14" t="s">
        <v>81</v>
      </c>
      <c r="AW208" s="14" t="s">
        <v>31</v>
      </c>
      <c r="AX208" s="14" t="s">
        <v>19</v>
      </c>
      <c r="AY208" s="166" t="s">
        <v>160</v>
      </c>
    </row>
    <row r="209" spans="1:65" s="2" customFormat="1" ht="24" customHeight="1" x14ac:dyDescent="0.2">
      <c r="A209" s="30"/>
      <c r="B209" s="142"/>
      <c r="C209" s="143" t="s">
        <v>8</v>
      </c>
      <c r="D209" s="143" t="s">
        <v>162</v>
      </c>
      <c r="E209" s="144" t="s">
        <v>474</v>
      </c>
      <c r="F209" s="145" t="s">
        <v>475</v>
      </c>
      <c r="G209" s="146" t="s">
        <v>165</v>
      </c>
      <c r="H209" s="147">
        <v>48.91</v>
      </c>
      <c r="I209" s="148">
        <v>0</v>
      </c>
      <c r="J209" s="148">
        <f>ROUND(I209*H209,2)</f>
        <v>0</v>
      </c>
      <c r="K209" s="145" t="s">
        <v>166</v>
      </c>
      <c r="L209" s="31"/>
      <c r="M209" s="149" t="s">
        <v>1</v>
      </c>
      <c r="N209" s="150" t="s">
        <v>39</v>
      </c>
      <c r="O209" s="151">
        <v>0.05</v>
      </c>
      <c r="P209" s="151">
        <f>O209*H209</f>
        <v>2.4455</v>
      </c>
      <c r="Q209" s="151">
        <v>0.16192000000000001</v>
      </c>
      <c r="R209" s="151">
        <f>Q209*H209</f>
        <v>7.9195072</v>
      </c>
      <c r="S209" s="151">
        <v>0</v>
      </c>
      <c r="T209" s="152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3" t="s">
        <v>167</v>
      </c>
      <c r="AT209" s="153" t="s">
        <v>162</v>
      </c>
      <c r="AU209" s="153" t="s">
        <v>81</v>
      </c>
      <c r="AY209" s="18" t="s">
        <v>160</v>
      </c>
      <c r="BE209" s="154">
        <f>IF(N209="základní",J209,0)</f>
        <v>0</v>
      </c>
      <c r="BF209" s="154">
        <f>IF(N209="snížená",J209,0)</f>
        <v>0</v>
      </c>
      <c r="BG209" s="154">
        <f>IF(N209="zákl. přenesená",J209,0)</f>
        <v>0</v>
      </c>
      <c r="BH209" s="154">
        <f>IF(N209="sníž. přenesená",J209,0)</f>
        <v>0</v>
      </c>
      <c r="BI209" s="154">
        <f>IF(N209="nulová",J209,0)</f>
        <v>0</v>
      </c>
      <c r="BJ209" s="18" t="s">
        <v>19</v>
      </c>
      <c r="BK209" s="154">
        <f>ROUND(I209*H209,2)</f>
        <v>0</v>
      </c>
      <c r="BL209" s="18" t="s">
        <v>167</v>
      </c>
      <c r="BM209" s="153" t="s">
        <v>828</v>
      </c>
    </row>
    <row r="210" spans="1:65" s="2" customFormat="1" ht="19.5" x14ac:dyDescent="0.2">
      <c r="A210" s="30"/>
      <c r="B210" s="31"/>
      <c r="C210" s="30"/>
      <c r="D210" s="155" t="s">
        <v>169</v>
      </c>
      <c r="E210" s="30"/>
      <c r="F210" s="156" t="s">
        <v>477</v>
      </c>
      <c r="G210" s="30"/>
      <c r="H210" s="30"/>
      <c r="I210" s="30"/>
      <c r="J210" s="30"/>
      <c r="K210" s="30"/>
      <c r="L210" s="31"/>
      <c r="M210" s="157"/>
      <c r="N210" s="158"/>
      <c r="O210" s="56"/>
      <c r="P210" s="56"/>
      <c r="Q210" s="56"/>
      <c r="R210" s="56"/>
      <c r="S210" s="56"/>
      <c r="T210" s="57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8" t="s">
        <v>169</v>
      </c>
      <c r="AU210" s="18" t="s">
        <v>81</v>
      </c>
    </row>
    <row r="211" spans="1:65" s="13" customFormat="1" x14ac:dyDescent="0.2">
      <c r="B211" s="159"/>
      <c r="D211" s="155" t="s">
        <v>171</v>
      </c>
      <c r="E211" s="160" t="s">
        <v>1</v>
      </c>
      <c r="F211" s="161" t="s">
        <v>1203</v>
      </c>
      <c r="H211" s="160" t="s">
        <v>1</v>
      </c>
      <c r="L211" s="159"/>
      <c r="M211" s="162"/>
      <c r="N211" s="163"/>
      <c r="O211" s="163"/>
      <c r="P211" s="163"/>
      <c r="Q211" s="163"/>
      <c r="R211" s="163"/>
      <c r="S211" s="163"/>
      <c r="T211" s="164"/>
      <c r="AT211" s="160" t="s">
        <v>171</v>
      </c>
      <c r="AU211" s="160" t="s">
        <v>81</v>
      </c>
      <c r="AV211" s="13" t="s">
        <v>19</v>
      </c>
      <c r="AW211" s="13" t="s">
        <v>31</v>
      </c>
      <c r="AX211" s="13" t="s">
        <v>74</v>
      </c>
      <c r="AY211" s="160" t="s">
        <v>160</v>
      </c>
    </row>
    <row r="212" spans="1:65" s="13" customFormat="1" x14ac:dyDescent="0.2">
      <c r="B212" s="159"/>
      <c r="D212" s="155" t="s">
        <v>171</v>
      </c>
      <c r="E212" s="160" t="s">
        <v>1</v>
      </c>
      <c r="F212" s="161" t="s">
        <v>1171</v>
      </c>
      <c r="H212" s="160" t="s">
        <v>1</v>
      </c>
      <c r="L212" s="159"/>
      <c r="M212" s="162"/>
      <c r="N212" s="163"/>
      <c r="O212" s="163"/>
      <c r="P212" s="163"/>
      <c r="Q212" s="163"/>
      <c r="R212" s="163"/>
      <c r="S212" s="163"/>
      <c r="T212" s="164"/>
      <c r="AT212" s="160" t="s">
        <v>171</v>
      </c>
      <c r="AU212" s="160" t="s">
        <v>81</v>
      </c>
      <c r="AV212" s="13" t="s">
        <v>19</v>
      </c>
      <c r="AW212" s="13" t="s">
        <v>31</v>
      </c>
      <c r="AX212" s="13" t="s">
        <v>74</v>
      </c>
      <c r="AY212" s="160" t="s">
        <v>160</v>
      </c>
    </row>
    <row r="213" spans="1:65" s="14" customFormat="1" x14ac:dyDescent="0.2">
      <c r="B213" s="165"/>
      <c r="D213" s="155" t="s">
        <v>171</v>
      </c>
      <c r="E213" s="166" t="s">
        <v>1</v>
      </c>
      <c r="F213" s="167" t="s">
        <v>1177</v>
      </c>
      <c r="H213" s="168">
        <v>27.957000000000001</v>
      </c>
      <c r="L213" s="165"/>
      <c r="M213" s="169"/>
      <c r="N213" s="170"/>
      <c r="O213" s="170"/>
      <c r="P213" s="170"/>
      <c r="Q213" s="170"/>
      <c r="R213" s="170"/>
      <c r="S213" s="170"/>
      <c r="T213" s="171"/>
      <c r="AT213" s="166" t="s">
        <v>171</v>
      </c>
      <c r="AU213" s="166" t="s">
        <v>81</v>
      </c>
      <c r="AV213" s="14" t="s">
        <v>81</v>
      </c>
      <c r="AW213" s="14" t="s">
        <v>31</v>
      </c>
      <c r="AX213" s="14" t="s">
        <v>74</v>
      </c>
      <c r="AY213" s="166" t="s">
        <v>160</v>
      </c>
    </row>
    <row r="214" spans="1:65" s="13" customFormat="1" x14ac:dyDescent="0.2">
      <c r="B214" s="159"/>
      <c r="D214" s="155" t="s">
        <v>171</v>
      </c>
      <c r="E214" s="160" t="s">
        <v>1</v>
      </c>
      <c r="F214" s="161" t="s">
        <v>1022</v>
      </c>
      <c r="H214" s="160" t="s">
        <v>1</v>
      </c>
      <c r="L214" s="159"/>
      <c r="M214" s="162"/>
      <c r="N214" s="163"/>
      <c r="O214" s="163"/>
      <c r="P214" s="163"/>
      <c r="Q214" s="163"/>
      <c r="R214" s="163"/>
      <c r="S214" s="163"/>
      <c r="T214" s="164"/>
      <c r="AT214" s="160" t="s">
        <v>171</v>
      </c>
      <c r="AU214" s="160" t="s">
        <v>81</v>
      </c>
      <c r="AV214" s="13" t="s">
        <v>19</v>
      </c>
      <c r="AW214" s="13" t="s">
        <v>31</v>
      </c>
      <c r="AX214" s="13" t="s">
        <v>74</v>
      </c>
      <c r="AY214" s="160" t="s">
        <v>160</v>
      </c>
    </row>
    <row r="215" spans="1:65" s="14" customFormat="1" x14ac:dyDescent="0.2">
      <c r="B215" s="165"/>
      <c r="D215" s="155" t="s">
        <v>171</v>
      </c>
      <c r="E215" s="166" t="s">
        <v>1</v>
      </c>
      <c r="F215" s="167" t="s">
        <v>1178</v>
      </c>
      <c r="H215" s="168">
        <v>20.952999999999999</v>
      </c>
      <c r="L215" s="165"/>
      <c r="M215" s="169"/>
      <c r="N215" s="170"/>
      <c r="O215" s="170"/>
      <c r="P215" s="170"/>
      <c r="Q215" s="170"/>
      <c r="R215" s="170"/>
      <c r="S215" s="170"/>
      <c r="T215" s="171"/>
      <c r="AT215" s="166" t="s">
        <v>171</v>
      </c>
      <c r="AU215" s="166" t="s">
        <v>81</v>
      </c>
      <c r="AV215" s="14" t="s">
        <v>81</v>
      </c>
      <c r="AW215" s="14" t="s">
        <v>31</v>
      </c>
      <c r="AX215" s="14" t="s">
        <v>74</v>
      </c>
      <c r="AY215" s="166" t="s">
        <v>160</v>
      </c>
    </row>
    <row r="216" spans="1:65" s="15" customFormat="1" x14ac:dyDescent="0.2">
      <c r="B216" s="172"/>
      <c r="D216" s="155" t="s">
        <v>171</v>
      </c>
      <c r="E216" s="173" t="s">
        <v>1</v>
      </c>
      <c r="F216" s="174" t="s">
        <v>176</v>
      </c>
      <c r="H216" s="175">
        <v>48.91</v>
      </c>
      <c r="L216" s="172"/>
      <c r="M216" s="176"/>
      <c r="N216" s="177"/>
      <c r="O216" s="177"/>
      <c r="P216" s="177"/>
      <c r="Q216" s="177"/>
      <c r="R216" s="177"/>
      <c r="S216" s="177"/>
      <c r="T216" s="178"/>
      <c r="AT216" s="173" t="s">
        <v>171</v>
      </c>
      <c r="AU216" s="173" t="s">
        <v>81</v>
      </c>
      <c r="AV216" s="15" t="s">
        <v>167</v>
      </c>
      <c r="AW216" s="15" t="s">
        <v>31</v>
      </c>
      <c r="AX216" s="15" t="s">
        <v>19</v>
      </c>
      <c r="AY216" s="173" t="s">
        <v>160</v>
      </c>
    </row>
    <row r="217" spans="1:65" s="2" customFormat="1" ht="24" customHeight="1" x14ac:dyDescent="0.2">
      <c r="A217" s="30"/>
      <c r="B217" s="142"/>
      <c r="C217" s="143" t="s">
        <v>279</v>
      </c>
      <c r="D217" s="143" t="s">
        <v>162</v>
      </c>
      <c r="E217" s="144" t="s">
        <v>482</v>
      </c>
      <c r="F217" s="145" t="s">
        <v>483</v>
      </c>
      <c r="G217" s="146" t="s">
        <v>165</v>
      </c>
      <c r="H217" s="147">
        <v>48.91</v>
      </c>
      <c r="I217" s="148">
        <v>0</v>
      </c>
      <c r="J217" s="148">
        <f>ROUND(I217*H217,2)</f>
        <v>0</v>
      </c>
      <c r="K217" s="145" t="s">
        <v>166</v>
      </c>
      <c r="L217" s="31"/>
      <c r="M217" s="149" t="s">
        <v>1</v>
      </c>
      <c r="N217" s="150" t="s">
        <v>39</v>
      </c>
      <c r="O217" s="151">
        <v>1.95</v>
      </c>
      <c r="P217" s="151">
        <f>O217*H217</f>
        <v>95.374499999999998</v>
      </c>
      <c r="Q217" s="151">
        <v>1.031199</v>
      </c>
      <c r="R217" s="151">
        <f>Q217*H217</f>
        <v>50.435943089999995</v>
      </c>
      <c r="S217" s="151">
        <v>0</v>
      </c>
      <c r="T217" s="152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3" t="s">
        <v>167</v>
      </c>
      <c r="AT217" s="153" t="s">
        <v>162</v>
      </c>
      <c r="AU217" s="153" t="s">
        <v>81</v>
      </c>
      <c r="AY217" s="18" t="s">
        <v>160</v>
      </c>
      <c r="BE217" s="154">
        <f>IF(N217="základní",J217,0)</f>
        <v>0</v>
      </c>
      <c r="BF217" s="154">
        <f>IF(N217="snížená",J217,0)</f>
        <v>0</v>
      </c>
      <c r="BG217" s="154">
        <f>IF(N217="zákl. přenesená",J217,0)</f>
        <v>0</v>
      </c>
      <c r="BH217" s="154">
        <f>IF(N217="sníž. přenesená",J217,0)</f>
        <v>0</v>
      </c>
      <c r="BI217" s="154">
        <f>IF(N217="nulová",J217,0)</f>
        <v>0</v>
      </c>
      <c r="BJ217" s="18" t="s">
        <v>19</v>
      </c>
      <c r="BK217" s="154">
        <f>ROUND(I217*H217,2)</f>
        <v>0</v>
      </c>
      <c r="BL217" s="18" t="s">
        <v>167</v>
      </c>
      <c r="BM217" s="153" t="s">
        <v>839</v>
      </c>
    </row>
    <row r="218" spans="1:65" s="2" customFormat="1" ht="29.25" x14ac:dyDescent="0.2">
      <c r="A218" s="30"/>
      <c r="B218" s="31"/>
      <c r="C218" s="30"/>
      <c r="D218" s="155" t="s">
        <v>169</v>
      </c>
      <c r="E218" s="30"/>
      <c r="F218" s="156" t="s">
        <v>485</v>
      </c>
      <c r="G218" s="30"/>
      <c r="H218" s="30"/>
      <c r="I218" s="30"/>
      <c r="J218" s="30"/>
      <c r="K218" s="30"/>
      <c r="L218" s="31"/>
      <c r="M218" s="157"/>
      <c r="N218" s="158"/>
      <c r="O218" s="56"/>
      <c r="P218" s="56"/>
      <c r="Q218" s="56"/>
      <c r="R218" s="56"/>
      <c r="S218" s="56"/>
      <c r="T218" s="57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T218" s="18" t="s">
        <v>169</v>
      </c>
      <c r="AU218" s="18" t="s">
        <v>81</v>
      </c>
    </row>
    <row r="219" spans="1:65" s="13" customFormat="1" x14ac:dyDescent="0.2">
      <c r="B219" s="159"/>
      <c r="D219" s="155" t="s">
        <v>171</v>
      </c>
      <c r="E219" s="160" t="s">
        <v>1</v>
      </c>
      <c r="F219" s="161" t="s">
        <v>1171</v>
      </c>
      <c r="H219" s="160" t="s">
        <v>1</v>
      </c>
      <c r="L219" s="159"/>
      <c r="M219" s="162"/>
      <c r="N219" s="163"/>
      <c r="O219" s="163"/>
      <c r="P219" s="163"/>
      <c r="Q219" s="163"/>
      <c r="R219" s="163"/>
      <c r="S219" s="163"/>
      <c r="T219" s="164"/>
      <c r="AT219" s="160" t="s">
        <v>171</v>
      </c>
      <c r="AU219" s="160" t="s">
        <v>81</v>
      </c>
      <c r="AV219" s="13" t="s">
        <v>19</v>
      </c>
      <c r="AW219" s="13" t="s">
        <v>31</v>
      </c>
      <c r="AX219" s="13" t="s">
        <v>74</v>
      </c>
      <c r="AY219" s="160" t="s">
        <v>160</v>
      </c>
    </row>
    <row r="220" spans="1:65" s="14" customFormat="1" x14ac:dyDescent="0.2">
      <c r="B220" s="165"/>
      <c r="D220" s="155" t="s">
        <v>171</v>
      </c>
      <c r="E220" s="166" t="s">
        <v>1</v>
      </c>
      <c r="F220" s="167" t="s">
        <v>1177</v>
      </c>
      <c r="H220" s="168">
        <v>27.957000000000001</v>
      </c>
      <c r="L220" s="165"/>
      <c r="M220" s="169"/>
      <c r="N220" s="170"/>
      <c r="O220" s="170"/>
      <c r="P220" s="170"/>
      <c r="Q220" s="170"/>
      <c r="R220" s="170"/>
      <c r="S220" s="170"/>
      <c r="T220" s="171"/>
      <c r="AT220" s="166" t="s">
        <v>171</v>
      </c>
      <c r="AU220" s="166" t="s">
        <v>81</v>
      </c>
      <c r="AV220" s="14" t="s">
        <v>81</v>
      </c>
      <c r="AW220" s="14" t="s">
        <v>31</v>
      </c>
      <c r="AX220" s="14" t="s">
        <v>74</v>
      </c>
      <c r="AY220" s="166" t="s">
        <v>160</v>
      </c>
    </row>
    <row r="221" spans="1:65" s="13" customFormat="1" x14ac:dyDescent="0.2">
      <c r="B221" s="159"/>
      <c r="D221" s="155" t="s">
        <v>171</v>
      </c>
      <c r="E221" s="160" t="s">
        <v>1</v>
      </c>
      <c r="F221" s="161" t="s">
        <v>1022</v>
      </c>
      <c r="H221" s="160" t="s">
        <v>1</v>
      </c>
      <c r="L221" s="159"/>
      <c r="M221" s="162"/>
      <c r="N221" s="163"/>
      <c r="O221" s="163"/>
      <c r="P221" s="163"/>
      <c r="Q221" s="163"/>
      <c r="R221" s="163"/>
      <c r="S221" s="163"/>
      <c r="T221" s="164"/>
      <c r="AT221" s="160" t="s">
        <v>171</v>
      </c>
      <c r="AU221" s="160" t="s">
        <v>81</v>
      </c>
      <c r="AV221" s="13" t="s">
        <v>19</v>
      </c>
      <c r="AW221" s="13" t="s">
        <v>31</v>
      </c>
      <c r="AX221" s="13" t="s">
        <v>74</v>
      </c>
      <c r="AY221" s="160" t="s">
        <v>160</v>
      </c>
    </row>
    <row r="222" spans="1:65" s="14" customFormat="1" x14ac:dyDescent="0.2">
      <c r="B222" s="165"/>
      <c r="D222" s="155" t="s">
        <v>171</v>
      </c>
      <c r="E222" s="166" t="s">
        <v>1</v>
      </c>
      <c r="F222" s="167" t="s">
        <v>1178</v>
      </c>
      <c r="H222" s="168">
        <v>20.952999999999999</v>
      </c>
      <c r="L222" s="165"/>
      <c r="M222" s="169"/>
      <c r="N222" s="170"/>
      <c r="O222" s="170"/>
      <c r="P222" s="170"/>
      <c r="Q222" s="170"/>
      <c r="R222" s="170"/>
      <c r="S222" s="170"/>
      <c r="T222" s="171"/>
      <c r="AT222" s="166" t="s">
        <v>171</v>
      </c>
      <c r="AU222" s="166" t="s">
        <v>81</v>
      </c>
      <c r="AV222" s="14" t="s">
        <v>81</v>
      </c>
      <c r="AW222" s="14" t="s">
        <v>31</v>
      </c>
      <c r="AX222" s="14" t="s">
        <v>74</v>
      </c>
      <c r="AY222" s="166" t="s">
        <v>160</v>
      </c>
    </row>
    <row r="223" spans="1:65" s="15" customFormat="1" x14ac:dyDescent="0.2">
      <c r="B223" s="172"/>
      <c r="D223" s="155" t="s">
        <v>171</v>
      </c>
      <c r="E223" s="173" t="s">
        <v>1</v>
      </c>
      <c r="F223" s="174" t="s">
        <v>176</v>
      </c>
      <c r="H223" s="175">
        <v>48.91</v>
      </c>
      <c r="L223" s="172"/>
      <c r="M223" s="176"/>
      <c r="N223" s="177"/>
      <c r="O223" s="177"/>
      <c r="P223" s="177"/>
      <c r="Q223" s="177"/>
      <c r="R223" s="177"/>
      <c r="S223" s="177"/>
      <c r="T223" s="178"/>
      <c r="AT223" s="173" t="s">
        <v>171</v>
      </c>
      <c r="AU223" s="173" t="s">
        <v>81</v>
      </c>
      <c r="AV223" s="15" t="s">
        <v>167</v>
      </c>
      <c r="AW223" s="15" t="s">
        <v>31</v>
      </c>
      <c r="AX223" s="15" t="s">
        <v>19</v>
      </c>
      <c r="AY223" s="173" t="s">
        <v>160</v>
      </c>
    </row>
    <row r="224" spans="1:65" s="2" customFormat="1" ht="24" customHeight="1" x14ac:dyDescent="0.2">
      <c r="A224" s="30"/>
      <c r="B224" s="142"/>
      <c r="C224" s="143" t="s">
        <v>290</v>
      </c>
      <c r="D224" s="143" t="s">
        <v>162</v>
      </c>
      <c r="E224" s="144" t="s">
        <v>363</v>
      </c>
      <c r="F224" s="145" t="s">
        <v>364</v>
      </c>
      <c r="G224" s="146" t="s">
        <v>245</v>
      </c>
      <c r="H224" s="147">
        <v>0.28899999999999998</v>
      </c>
      <c r="I224" s="148">
        <v>0</v>
      </c>
      <c r="J224" s="148">
        <f>ROUND(I224*H224,2)</f>
        <v>0</v>
      </c>
      <c r="K224" s="145" t="s">
        <v>166</v>
      </c>
      <c r="L224" s="31"/>
      <c r="M224" s="149" t="s">
        <v>1</v>
      </c>
      <c r="N224" s="150" t="s">
        <v>39</v>
      </c>
      <c r="O224" s="151">
        <v>13.507999999999999</v>
      </c>
      <c r="P224" s="151">
        <f>O224*H224</f>
        <v>3.9038119999999994</v>
      </c>
      <c r="Q224" s="151">
        <v>1.0597380000000001</v>
      </c>
      <c r="R224" s="151">
        <f>Q224*H224</f>
        <v>0.306264282</v>
      </c>
      <c r="S224" s="151">
        <v>0</v>
      </c>
      <c r="T224" s="152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3" t="s">
        <v>167</v>
      </c>
      <c r="AT224" s="153" t="s">
        <v>162</v>
      </c>
      <c r="AU224" s="153" t="s">
        <v>81</v>
      </c>
      <c r="AY224" s="18" t="s">
        <v>160</v>
      </c>
      <c r="BE224" s="154">
        <f>IF(N224="základní",J224,0)</f>
        <v>0</v>
      </c>
      <c r="BF224" s="154">
        <f>IF(N224="snížená",J224,0)</f>
        <v>0</v>
      </c>
      <c r="BG224" s="154">
        <f>IF(N224="zákl. přenesená",J224,0)</f>
        <v>0</v>
      </c>
      <c r="BH224" s="154">
        <f>IF(N224="sníž. přenesená",J224,0)</f>
        <v>0</v>
      </c>
      <c r="BI224" s="154">
        <f>IF(N224="nulová",J224,0)</f>
        <v>0</v>
      </c>
      <c r="BJ224" s="18" t="s">
        <v>19</v>
      </c>
      <c r="BK224" s="154">
        <f>ROUND(I224*H224,2)</f>
        <v>0</v>
      </c>
      <c r="BL224" s="18" t="s">
        <v>167</v>
      </c>
      <c r="BM224" s="153" t="s">
        <v>840</v>
      </c>
    </row>
    <row r="225" spans="1:65" s="2" customFormat="1" ht="19.5" x14ac:dyDescent="0.2">
      <c r="A225" s="30"/>
      <c r="B225" s="31"/>
      <c r="C225" s="30"/>
      <c r="D225" s="155" t="s">
        <v>169</v>
      </c>
      <c r="E225" s="30"/>
      <c r="F225" s="156" t="s">
        <v>366</v>
      </c>
      <c r="G225" s="30"/>
      <c r="H225" s="30"/>
      <c r="I225" s="30"/>
      <c r="J225" s="30"/>
      <c r="K225" s="30"/>
      <c r="L225" s="31"/>
      <c r="M225" s="157"/>
      <c r="N225" s="158"/>
      <c r="O225" s="56"/>
      <c r="P225" s="56"/>
      <c r="Q225" s="56"/>
      <c r="R225" s="56"/>
      <c r="S225" s="56"/>
      <c r="T225" s="57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T225" s="18" t="s">
        <v>169</v>
      </c>
      <c r="AU225" s="18" t="s">
        <v>81</v>
      </c>
    </row>
    <row r="226" spans="1:65" s="13" customFormat="1" x14ac:dyDescent="0.2">
      <c r="B226" s="159"/>
      <c r="D226" s="155" t="s">
        <v>171</v>
      </c>
      <c r="E226" s="160" t="s">
        <v>1</v>
      </c>
      <c r="F226" s="161" t="s">
        <v>841</v>
      </c>
      <c r="H226" s="160" t="s">
        <v>1</v>
      </c>
      <c r="L226" s="159"/>
      <c r="M226" s="162"/>
      <c r="N226" s="163"/>
      <c r="O226" s="163"/>
      <c r="P226" s="163"/>
      <c r="Q226" s="163"/>
      <c r="R226" s="163"/>
      <c r="S226" s="163"/>
      <c r="T226" s="164"/>
      <c r="AT226" s="160" t="s">
        <v>171</v>
      </c>
      <c r="AU226" s="160" t="s">
        <v>81</v>
      </c>
      <c r="AV226" s="13" t="s">
        <v>19</v>
      </c>
      <c r="AW226" s="13" t="s">
        <v>31</v>
      </c>
      <c r="AX226" s="13" t="s">
        <v>74</v>
      </c>
      <c r="AY226" s="160" t="s">
        <v>160</v>
      </c>
    </row>
    <row r="227" spans="1:65" s="14" customFormat="1" x14ac:dyDescent="0.2">
      <c r="B227" s="165"/>
      <c r="D227" s="155" t="s">
        <v>171</v>
      </c>
      <c r="E227" s="166" t="s">
        <v>1</v>
      </c>
      <c r="F227" s="167" t="s">
        <v>1204</v>
      </c>
      <c r="H227" s="168">
        <v>0.28899999999999998</v>
      </c>
      <c r="L227" s="165"/>
      <c r="M227" s="169"/>
      <c r="N227" s="170"/>
      <c r="O227" s="170"/>
      <c r="P227" s="170"/>
      <c r="Q227" s="170"/>
      <c r="R227" s="170"/>
      <c r="S227" s="170"/>
      <c r="T227" s="171"/>
      <c r="AT227" s="166" t="s">
        <v>171</v>
      </c>
      <c r="AU227" s="166" t="s">
        <v>81</v>
      </c>
      <c r="AV227" s="14" t="s">
        <v>81</v>
      </c>
      <c r="AW227" s="14" t="s">
        <v>31</v>
      </c>
      <c r="AX227" s="14" t="s">
        <v>74</v>
      </c>
      <c r="AY227" s="166" t="s">
        <v>160</v>
      </c>
    </row>
    <row r="228" spans="1:65" s="15" customFormat="1" x14ac:dyDescent="0.2">
      <c r="B228" s="172"/>
      <c r="D228" s="155" t="s">
        <v>171</v>
      </c>
      <c r="E228" s="173" t="s">
        <v>1</v>
      </c>
      <c r="F228" s="174" t="s">
        <v>176</v>
      </c>
      <c r="H228" s="175">
        <v>0.28899999999999998</v>
      </c>
      <c r="L228" s="172"/>
      <c r="M228" s="176"/>
      <c r="N228" s="177"/>
      <c r="O228" s="177"/>
      <c r="P228" s="177"/>
      <c r="Q228" s="177"/>
      <c r="R228" s="177"/>
      <c r="S228" s="177"/>
      <c r="T228" s="178"/>
      <c r="AT228" s="173" t="s">
        <v>171</v>
      </c>
      <c r="AU228" s="173" t="s">
        <v>81</v>
      </c>
      <c r="AV228" s="15" t="s">
        <v>167</v>
      </c>
      <c r="AW228" s="15" t="s">
        <v>31</v>
      </c>
      <c r="AX228" s="15" t="s">
        <v>19</v>
      </c>
      <c r="AY228" s="173" t="s">
        <v>160</v>
      </c>
    </row>
    <row r="229" spans="1:65" s="12" customFormat="1" ht="22.9" customHeight="1" x14ac:dyDescent="0.2">
      <c r="B229" s="130"/>
      <c r="D229" s="131" t="s">
        <v>73</v>
      </c>
      <c r="E229" s="140" t="s">
        <v>205</v>
      </c>
      <c r="F229" s="140" t="s">
        <v>843</v>
      </c>
      <c r="J229" s="141">
        <f>BK229</f>
        <v>0</v>
      </c>
      <c r="L229" s="130"/>
      <c r="M229" s="134"/>
      <c r="N229" s="135"/>
      <c r="O229" s="135"/>
      <c r="P229" s="136">
        <f>SUM(P230:P247)</f>
        <v>58.922591999999995</v>
      </c>
      <c r="Q229" s="135"/>
      <c r="R229" s="136">
        <f>SUM(R230:R247)</f>
        <v>1.6322580811999998</v>
      </c>
      <c r="S229" s="135"/>
      <c r="T229" s="137">
        <f>SUM(T230:T247)</f>
        <v>1.7876999999999998</v>
      </c>
      <c r="AR229" s="131" t="s">
        <v>19</v>
      </c>
      <c r="AT229" s="138" t="s">
        <v>73</v>
      </c>
      <c r="AU229" s="138" t="s">
        <v>19</v>
      </c>
      <c r="AY229" s="131" t="s">
        <v>160</v>
      </c>
      <c r="BK229" s="139">
        <f>SUM(BK230:BK247)</f>
        <v>0</v>
      </c>
    </row>
    <row r="230" spans="1:65" s="2" customFormat="1" ht="24" customHeight="1" x14ac:dyDescent="0.2">
      <c r="A230" s="30"/>
      <c r="B230" s="142"/>
      <c r="C230" s="143" t="s">
        <v>296</v>
      </c>
      <c r="D230" s="143" t="s">
        <v>162</v>
      </c>
      <c r="E230" s="144" t="s">
        <v>844</v>
      </c>
      <c r="F230" s="145" t="s">
        <v>845</v>
      </c>
      <c r="G230" s="146" t="s">
        <v>165</v>
      </c>
      <c r="H230" s="147">
        <v>23.835999999999999</v>
      </c>
      <c r="I230" s="148">
        <v>0</v>
      </c>
      <c r="J230" s="148">
        <f>ROUND(I230*H230,2)</f>
        <v>0</v>
      </c>
      <c r="K230" s="145" t="s">
        <v>166</v>
      </c>
      <c r="L230" s="31"/>
      <c r="M230" s="149" t="s">
        <v>1</v>
      </c>
      <c r="N230" s="150" t="s">
        <v>39</v>
      </c>
      <c r="O230" s="151">
        <v>2.472</v>
      </c>
      <c r="P230" s="151">
        <f>O230*H230</f>
        <v>58.922591999999995</v>
      </c>
      <c r="Q230" s="151">
        <v>6.6961699999999999E-2</v>
      </c>
      <c r="R230" s="151">
        <f>Q230*H230</f>
        <v>1.5960990811999998</v>
      </c>
      <c r="S230" s="151">
        <v>7.4999999999999997E-2</v>
      </c>
      <c r="T230" s="152">
        <f>S230*H230</f>
        <v>1.7876999999999998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3" t="s">
        <v>167</v>
      </c>
      <c r="AT230" s="153" t="s">
        <v>162</v>
      </c>
      <c r="AU230" s="153" t="s">
        <v>81</v>
      </c>
      <c r="AY230" s="18" t="s">
        <v>160</v>
      </c>
      <c r="BE230" s="154">
        <f>IF(N230="základní",J230,0)</f>
        <v>0</v>
      </c>
      <c r="BF230" s="154">
        <f>IF(N230="snížená",J230,0)</f>
        <v>0</v>
      </c>
      <c r="BG230" s="154">
        <f>IF(N230="zákl. přenesená",J230,0)</f>
        <v>0</v>
      </c>
      <c r="BH230" s="154">
        <f>IF(N230="sníž. přenesená",J230,0)</f>
        <v>0</v>
      </c>
      <c r="BI230" s="154">
        <f>IF(N230="nulová",J230,0)</f>
        <v>0</v>
      </c>
      <c r="BJ230" s="18" t="s">
        <v>19</v>
      </c>
      <c r="BK230" s="154">
        <f>ROUND(I230*H230,2)</f>
        <v>0</v>
      </c>
      <c r="BL230" s="18" t="s">
        <v>167</v>
      </c>
      <c r="BM230" s="153" t="s">
        <v>846</v>
      </c>
    </row>
    <row r="231" spans="1:65" s="2" customFormat="1" ht="29.25" x14ac:dyDescent="0.2">
      <c r="A231" s="30"/>
      <c r="B231" s="31"/>
      <c r="C231" s="30"/>
      <c r="D231" s="155" t="s">
        <v>169</v>
      </c>
      <c r="E231" s="30"/>
      <c r="F231" s="156" t="s">
        <v>847</v>
      </c>
      <c r="G231" s="30"/>
      <c r="H231" s="30"/>
      <c r="I231" s="30"/>
      <c r="J231" s="30"/>
      <c r="K231" s="30"/>
      <c r="L231" s="31"/>
      <c r="M231" s="157"/>
      <c r="N231" s="158"/>
      <c r="O231" s="56"/>
      <c r="P231" s="56"/>
      <c r="Q231" s="56"/>
      <c r="R231" s="56"/>
      <c r="S231" s="56"/>
      <c r="T231" s="57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T231" s="18" t="s">
        <v>169</v>
      </c>
      <c r="AU231" s="18" t="s">
        <v>81</v>
      </c>
    </row>
    <row r="232" spans="1:65" s="13" customFormat="1" x14ac:dyDescent="0.2">
      <c r="B232" s="159"/>
      <c r="D232" s="155" t="s">
        <v>171</v>
      </c>
      <c r="E232" s="160" t="s">
        <v>1</v>
      </c>
      <c r="F232" s="161" t="s">
        <v>848</v>
      </c>
      <c r="H232" s="160" t="s">
        <v>1</v>
      </c>
      <c r="L232" s="159"/>
      <c r="M232" s="162"/>
      <c r="N232" s="163"/>
      <c r="O232" s="163"/>
      <c r="P232" s="163"/>
      <c r="Q232" s="163"/>
      <c r="R232" s="163"/>
      <c r="S232" s="163"/>
      <c r="T232" s="164"/>
      <c r="AT232" s="160" t="s">
        <v>171</v>
      </c>
      <c r="AU232" s="160" t="s">
        <v>81</v>
      </c>
      <c r="AV232" s="13" t="s">
        <v>19</v>
      </c>
      <c r="AW232" s="13" t="s">
        <v>31</v>
      </c>
      <c r="AX232" s="13" t="s">
        <v>74</v>
      </c>
      <c r="AY232" s="160" t="s">
        <v>160</v>
      </c>
    </row>
    <row r="233" spans="1:65" s="13" customFormat="1" x14ac:dyDescent="0.2">
      <c r="B233" s="159"/>
      <c r="D233" s="155" t="s">
        <v>171</v>
      </c>
      <c r="E233" s="160" t="s">
        <v>1</v>
      </c>
      <c r="F233" s="161" t="s">
        <v>1205</v>
      </c>
      <c r="H233" s="160" t="s">
        <v>1</v>
      </c>
      <c r="L233" s="159"/>
      <c r="M233" s="162"/>
      <c r="N233" s="163"/>
      <c r="O233" s="163"/>
      <c r="P233" s="163"/>
      <c r="Q233" s="163"/>
      <c r="R233" s="163"/>
      <c r="S233" s="163"/>
      <c r="T233" s="164"/>
      <c r="AT233" s="160" t="s">
        <v>171</v>
      </c>
      <c r="AU233" s="160" t="s">
        <v>81</v>
      </c>
      <c r="AV233" s="13" t="s">
        <v>19</v>
      </c>
      <c r="AW233" s="13" t="s">
        <v>31</v>
      </c>
      <c r="AX233" s="13" t="s">
        <v>74</v>
      </c>
      <c r="AY233" s="160" t="s">
        <v>160</v>
      </c>
    </row>
    <row r="234" spans="1:65" s="13" customFormat="1" x14ac:dyDescent="0.2">
      <c r="B234" s="159"/>
      <c r="D234" s="155" t="s">
        <v>171</v>
      </c>
      <c r="E234" s="160" t="s">
        <v>1</v>
      </c>
      <c r="F234" s="161" t="s">
        <v>849</v>
      </c>
      <c r="H234" s="160" t="s">
        <v>1</v>
      </c>
      <c r="L234" s="159"/>
      <c r="M234" s="162"/>
      <c r="N234" s="163"/>
      <c r="O234" s="163"/>
      <c r="P234" s="163"/>
      <c r="Q234" s="163"/>
      <c r="R234" s="163"/>
      <c r="S234" s="163"/>
      <c r="T234" s="164"/>
      <c r="AT234" s="160" t="s">
        <v>171</v>
      </c>
      <c r="AU234" s="160" t="s">
        <v>81</v>
      </c>
      <c r="AV234" s="13" t="s">
        <v>19</v>
      </c>
      <c r="AW234" s="13" t="s">
        <v>31</v>
      </c>
      <c r="AX234" s="13" t="s">
        <v>74</v>
      </c>
      <c r="AY234" s="160" t="s">
        <v>160</v>
      </c>
    </row>
    <row r="235" spans="1:65" s="14" customFormat="1" x14ac:dyDescent="0.2">
      <c r="B235" s="165"/>
      <c r="D235" s="155" t="s">
        <v>171</v>
      </c>
      <c r="E235" s="166" t="s">
        <v>1</v>
      </c>
      <c r="F235" s="167" t="s">
        <v>1206</v>
      </c>
      <c r="H235" s="168">
        <v>4.6029999999999998</v>
      </c>
      <c r="L235" s="165"/>
      <c r="M235" s="169"/>
      <c r="N235" s="170"/>
      <c r="O235" s="170"/>
      <c r="P235" s="170"/>
      <c r="Q235" s="170"/>
      <c r="R235" s="170"/>
      <c r="S235" s="170"/>
      <c r="T235" s="171"/>
      <c r="AT235" s="166" t="s">
        <v>171</v>
      </c>
      <c r="AU235" s="166" t="s">
        <v>81</v>
      </c>
      <c r="AV235" s="14" t="s">
        <v>81</v>
      </c>
      <c r="AW235" s="14" t="s">
        <v>31</v>
      </c>
      <c r="AX235" s="14" t="s">
        <v>74</v>
      </c>
      <c r="AY235" s="166" t="s">
        <v>160</v>
      </c>
    </row>
    <row r="236" spans="1:65" s="13" customFormat="1" x14ac:dyDescent="0.2">
      <c r="B236" s="159"/>
      <c r="D236" s="155" t="s">
        <v>171</v>
      </c>
      <c r="E236" s="160" t="s">
        <v>1</v>
      </c>
      <c r="F236" s="161" t="s">
        <v>1207</v>
      </c>
      <c r="H236" s="160" t="s">
        <v>1</v>
      </c>
      <c r="L236" s="159"/>
      <c r="M236" s="162"/>
      <c r="N236" s="163"/>
      <c r="O236" s="163"/>
      <c r="P236" s="163"/>
      <c r="Q236" s="163"/>
      <c r="R236" s="163"/>
      <c r="S236" s="163"/>
      <c r="T236" s="164"/>
      <c r="AT236" s="160" t="s">
        <v>171</v>
      </c>
      <c r="AU236" s="160" t="s">
        <v>81</v>
      </c>
      <c r="AV236" s="13" t="s">
        <v>19</v>
      </c>
      <c r="AW236" s="13" t="s">
        <v>31</v>
      </c>
      <c r="AX236" s="13" t="s">
        <v>74</v>
      </c>
      <c r="AY236" s="160" t="s">
        <v>160</v>
      </c>
    </row>
    <row r="237" spans="1:65" s="14" customFormat="1" x14ac:dyDescent="0.2">
      <c r="B237" s="165"/>
      <c r="D237" s="155" t="s">
        <v>171</v>
      </c>
      <c r="E237" s="166" t="s">
        <v>1</v>
      </c>
      <c r="F237" s="167" t="s">
        <v>1208</v>
      </c>
      <c r="H237" s="168">
        <v>2.06</v>
      </c>
      <c r="L237" s="165"/>
      <c r="M237" s="169"/>
      <c r="N237" s="170"/>
      <c r="O237" s="170"/>
      <c r="P237" s="170"/>
      <c r="Q237" s="170"/>
      <c r="R237" s="170"/>
      <c r="S237" s="170"/>
      <c r="T237" s="171"/>
      <c r="AT237" s="166" t="s">
        <v>171</v>
      </c>
      <c r="AU237" s="166" t="s">
        <v>81</v>
      </c>
      <c r="AV237" s="14" t="s">
        <v>81</v>
      </c>
      <c r="AW237" s="14" t="s">
        <v>31</v>
      </c>
      <c r="AX237" s="14" t="s">
        <v>74</v>
      </c>
      <c r="AY237" s="166" t="s">
        <v>160</v>
      </c>
    </row>
    <row r="238" spans="1:65" s="13" customFormat="1" x14ac:dyDescent="0.2">
      <c r="B238" s="159"/>
      <c r="D238" s="155" t="s">
        <v>171</v>
      </c>
      <c r="E238" s="160" t="s">
        <v>1</v>
      </c>
      <c r="F238" s="161" t="s">
        <v>1209</v>
      </c>
      <c r="H238" s="160" t="s">
        <v>1</v>
      </c>
      <c r="L238" s="159"/>
      <c r="M238" s="162"/>
      <c r="N238" s="163"/>
      <c r="O238" s="163"/>
      <c r="P238" s="163"/>
      <c r="Q238" s="163"/>
      <c r="R238" s="163"/>
      <c r="S238" s="163"/>
      <c r="T238" s="164"/>
      <c r="AT238" s="160" t="s">
        <v>171</v>
      </c>
      <c r="AU238" s="160" t="s">
        <v>81</v>
      </c>
      <c r="AV238" s="13" t="s">
        <v>19</v>
      </c>
      <c r="AW238" s="13" t="s">
        <v>31</v>
      </c>
      <c r="AX238" s="13" t="s">
        <v>74</v>
      </c>
      <c r="AY238" s="160" t="s">
        <v>160</v>
      </c>
    </row>
    <row r="239" spans="1:65" s="13" customFormat="1" x14ac:dyDescent="0.2">
      <c r="B239" s="159"/>
      <c r="D239" s="155" t="s">
        <v>171</v>
      </c>
      <c r="E239" s="160" t="s">
        <v>1</v>
      </c>
      <c r="F239" s="161" t="s">
        <v>849</v>
      </c>
      <c r="H239" s="160" t="s">
        <v>1</v>
      </c>
      <c r="L239" s="159"/>
      <c r="M239" s="162"/>
      <c r="N239" s="163"/>
      <c r="O239" s="163"/>
      <c r="P239" s="163"/>
      <c r="Q239" s="163"/>
      <c r="R239" s="163"/>
      <c r="S239" s="163"/>
      <c r="T239" s="164"/>
      <c r="AT239" s="160" t="s">
        <v>171</v>
      </c>
      <c r="AU239" s="160" t="s">
        <v>81</v>
      </c>
      <c r="AV239" s="13" t="s">
        <v>19</v>
      </c>
      <c r="AW239" s="13" t="s">
        <v>31</v>
      </c>
      <c r="AX239" s="13" t="s">
        <v>74</v>
      </c>
      <c r="AY239" s="160" t="s">
        <v>160</v>
      </c>
    </row>
    <row r="240" spans="1:65" s="14" customFormat="1" x14ac:dyDescent="0.2">
      <c r="B240" s="165"/>
      <c r="D240" s="155" t="s">
        <v>171</v>
      </c>
      <c r="E240" s="166" t="s">
        <v>1</v>
      </c>
      <c r="F240" s="167" t="s">
        <v>1210</v>
      </c>
      <c r="H240" s="168">
        <v>13.053000000000001</v>
      </c>
      <c r="L240" s="165"/>
      <c r="M240" s="169"/>
      <c r="N240" s="170"/>
      <c r="O240" s="170"/>
      <c r="P240" s="170"/>
      <c r="Q240" s="170"/>
      <c r="R240" s="170"/>
      <c r="S240" s="170"/>
      <c r="T240" s="171"/>
      <c r="AT240" s="166" t="s">
        <v>171</v>
      </c>
      <c r="AU240" s="166" t="s">
        <v>81</v>
      </c>
      <c r="AV240" s="14" t="s">
        <v>81</v>
      </c>
      <c r="AW240" s="14" t="s">
        <v>31</v>
      </c>
      <c r="AX240" s="14" t="s">
        <v>74</v>
      </c>
      <c r="AY240" s="166" t="s">
        <v>160</v>
      </c>
    </row>
    <row r="241" spans="1:65" s="13" customFormat="1" x14ac:dyDescent="0.2">
      <c r="B241" s="159"/>
      <c r="D241" s="155" t="s">
        <v>171</v>
      </c>
      <c r="E241" s="160" t="s">
        <v>1</v>
      </c>
      <c r="F241" s="161" t="s">
        <v>1207</v>
      </c>
      <c r="H241" s="160" t="s">
        <v>1</v>
      </c>
      <c r="L241" s="159"/>
      <c r="M241" s="162"/>
      <c r="N241" s="163"/>
      <c r="O241" s="163"/>
      <c r="P241" s="163"/>
      <c r="Q241" s="163"/>
      <c r="R241" s="163"/>
      <c r="S241" s="163"/>
      <c r="T241" s="164"/>
      <c r="AT241" s="160" t="s">
        <v>171</v>
      </c>
      <c r="AU241" s="160" t="s">
        <v>81</v>
      </c>
      <c r="AV241" s="13" t="s">
        <v>19</v>
      </c>
      <c r="AW241" s="13" t="s">
        <v>31</v>
      </c>
      <c r="AX241" s="13" t="s">
        <v>74</v>
      </c>
      <c r="AY241" s="160" t="s">
        <v>160</v>
      </c>
    </row>
    <row r="242" spans="1:65" s="14" customFormat="1" x14ac:dyDescent="0.2">
      <c r="B242" s="165"/>
      <c r="D242" s="155" t="s">
        <v>171</v>
      </c>
      <c r="E242" s="166" t="s">
        <v>1</v>
      </c>
      <c r="F242" s="167" t="s">
        <v>1211</v>
      </c>
      <c r="H242" s="168">
        <v>4.12</v>
      </c>
      <c r="L242" s="165"/>
      <c r="M242" s="169"/>
      <c r="N242" s="170"/>
      <c r="O242" s="170"/>
      <c r="P242" s="170"/>
      <c r="Q242" s="170"/>
      <c r="R242" s="170"/>
      <c r="S242" s="170"/>
      <c r="T242" s="171"/>
      <c r="AT242" s="166" t="s">
        <v>171</v>
      </c>
      <c r="AU242" s="166" t="s">
        <v>81</v>
      </c>
      <c r="AV242" s="14" t="s">
        <v>81</v>
      </c>
      <c r="AW242" s="14" t="s">
        <v>31</v>
      </c>
      <c r="AX242" s="14" t="s">
        <v>74</v>
      </c>
      <c r="AY242" s="166" t="s">
        <v>160</v>
      </c>
    </row>
    <row r="243" spans="1:65" s="15" customFormat="1" x14ac:dyDescent="0.2">
      <c r="B243" s="172"/>
      <c r="D243" s="155" t="s">
        <v>171</v>
      </c>
      <c r="E243" s="173" t="s">
        <v>1</v>
      </c>
      <c r="F243" s="174" t="s">
        <v>176</v>
      </c>
      <c r="H243" s="175">
        <v>23.835999999999999</v>
      </c>
      <c r="L243" s="172"/>
      <c r="M243" s="176"/>
      <c r="N243" s="177"/>
      <c r="O243" s="177"/>
      <c r="P243" s="177"/>
      <c r="Q243" s="177"/>
      <c r="R243" s="177"/>
      <c r="S243" s="177"/>
      <c r="T243" s="178"/>
      <c r="AT243" s="173" t="s">
        <v>171</v>
      </c>
      <c r="AU243" s="173" t="s">
        <v>81</v>
      </c>
      <c r="AV243" s="15" t="s">
        <v>167</v>
      </c>
      <c r="AW243" s="15" t="s">
        <v>31</v>
      </c>
      <c r="AX243" s="15" t="s">
        <v>19</v>
      </c>
      <c r="AY243" s="173" t="s">
        <v>160</v>
      </c>
    </row>
    <row r="244" spans="1:65" s="2" customFormat="1" ht="16.5" customHeight="1" x14ac:dyDescent="0.2">
      <c r="A244" s="30"/>
      <c r="B244" s="142"/>
      <c r="C244" s="187" t="s">
        <v>303</v>
      </c>
      <c r="D244" s="187" t="s">
        <v>291</v>
      </c>
      <c r="E244" s="188" t="s">
        <v>856</v>
      </c>
      <c r="F244" s="189" t="s">
        <v>857</v>
      </c>
      <c r="G244" s="190" t="s">
        <v>311</v>
      </c>
      <c r="H244" s="191">
        <v>36.158999999999999</v>
      </c>
      <c r="I244" s="192">
        <v>0</v>
      </c>
      <c r="J244" s="192">
        <f>ROUND(I244*H244,2)</f>
        <v>0</v>
      </c>
      <c r="K244" s="189" t="s">
        <v>166</v>
      </c>
      <c r="L244" s="193"/>
      <c r="M244" s="194" t="s">
        <v>1</v>
      </c>
      <c r="N244" s="195" t="s">
        <v>39</v>
      </c>
      <c r="O244" s="151">
        <v>0</v>
      </c>
      <c r="P244" s="151">
        <f>O244*H244</f>
        <v>0</v>
      </c>
      <c r="Q244" s="151">
        <v>1E-3</v>
      </c>
      <c r="R244" s="151">
        <f>Q244*H244</f>
        <v>3.6158999999999997E-2</v>
      </c>
      <c r="S244" s="151">
        <v>0</v>
      </c>
      <c r="T244" s="152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3" t="s">
        <v>231</v>
      </c>
      <c r="AT244" s="153" t="s">
        <v>291</v>
      </c>
      <c r="AU244" s="153" t="s">
        <v>81</v>
      </c>
      <c r="AY244" s="18" t="s">
        <v>160</v>
      </c>
      <c r="BE244" s="154">
        <f>IF(N244="základní",J244,0)</f>
        <v>0</v>
      </c>
      <c r="BF244" s="154">
        <f>IF(N244="snížená",J244,0)</f>
        <v>0</v>
      </c>
      <c r="BG244" s="154">
        <f>IF(N244="zákl. přenesená",J244,0)</f>
        <v>0</v>
      </c>
      <c r="BH244" s="154">
        <f>IF(N244="sníž. přenesená",J244,0)</f>
        <v>0</v>
      </c>
      <c r="BI244" s="154">
        <f>IF(N244="nulová",J244,0)</f>
        <v>0</v>
      </c>
      <c r="BJ244" s="18" t="s">
        <v>19</v>
      </c>
      <c r="BK244" s="154">
        <f>ROUND(I244*H244,2)</f>
        <v>0</v>
      </c>
      <c r="BL244" s="18" t="s">
        <v>167</v>
      </c>
      <c r="BM244" s="153" t="s">
        <v>858</v>
      </c>
    </row>
    <row r="245" spans="1:65" s="2" customFormat="1" x14ac:dyDescent="0.2">
      <c r="A245" s="30"/>
      <c r="B245" s="31"/>
      <c r="C245" s="30"/>
      <c r="D245" s="155" t="s">
        <v>169</v>
      </c>
      <c r="E245" s="30"/>
      <c r="F245" s="156" t="s">
        <v>857</v>
      </c>
      <c r="G245" s="30"/>
      <c r="H245" s="30"/>
      <c r="I245" s="30"/>
      <c r="J245" s="30"/>
      <c r="K245" s="30"/>
      <c r="L245" s="31"/>
      <c r="M245" s="157"/>
      <c r="N245" s="158"/>
      <c r="O245" s="56"/>
      <c r="P245" s="56"/>
      <c r="Q245" s="56"/>
      <c r="R245" s="56"/>
      <c r="S245" s="56"/>
      <c r="T245" s="57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T245" s="18" t="s">
        <v>169</v>
      </c>
      <c r="AU245" s="18" t="s">
        <v>81</v>
      </c>
    </row>
    <row r="246" spans="1:65" s="14" customFormat="1" x14ac:dyDescent="0.2">
      <c r="B246" s="165"/>
      <c r="D246" s="155" t="s">
        <v>171</v>
      </c>
      <c r="E246" s="166" t="s">
        <v>1</v>
      </c>
      <c r="F246" s="167" t="s">
        <v>1212</v>
      </c>
      <c r="H246" s="168">
        <v>36.158999999999999</v>
      </c>
      <c r="L246" s="165"/>
      <c r="M246" s="169"/>
      <c r="N246" s="170"/>
      <c r="O246" s="170"/>
      <c r="P246" s="170"/>
      <c r="Q246" s="170"/>
      <c r="R246" s="170"/>
      <c r="S246" s="170"/>
      <c r="T246" s="171"/>
      <c r="AT246" s="166" t="s">
        <v>171</v>
      </c>
      <c r="AU246" s="166" t="s">
        <v>81</v>
      </c>
      <c r="AV246" s="14" t="s">
        <v>81</v>
      </c>
      <c r="AW246" s="14" t="s">
        <v>31</v>
      </c>
      <c r="AX246" s="14" t="s">
        <v>74</v>
      </c>
      <c r="AY246" s="166" t="s">
        <v>160</v>
      </c>
    </row>
    <row r="247" spans="1:65" s="15" customFormat="1" x14ac:dyDescent="0.2">
      <c r="B247" s="172"/>
      <c r="D247" s="155" t="s">
        <v>171</v>
      </c>
      <c r="E247" s="173" t="s">
        <v>1</v>
      </c>
      <c r="F247" s="174" t="s">
        <v>176</v>
      </c>
      <c r="H247" s="175">
        <v>36.158999999999999</v>
      </c>
      <c r="L247" s="172"/>
      <c r="M247" s="176"/>
      <c r="N247" s="177"/>
      <c r="O247" s="177"/>
      <c r="P247" s="177"/>
      <c r="Q247" s="177"/>
      <c r="R247" s="177"/>
      <c r="S247" s="177"/>
      <c r="T247" s="178"/>
      <c r="AT247" s="173" t="s">
        <v>171</v>
      </c>
      <c r="AU247" s="173" t="s">
        <v>81</v>
      </c>
      <c r="AV247" s="15" t="s">
        <v>167</v>
      </c>
      <c r="AW247" s="15" t="s">
        <v>31</v>
      </c>
      <c r="AX247" s="15" t="s">
        <v>19</v>
      </c>
      <c r="AY247" s="173" t="s">
        <v>160</v>
      </c>
    </row>
    <row r="248" spans="1:65" s="12" customFormat="1" ht="22.9" customHeight="1" x14ac:dyDescent="0.2">
      <c r="B248" s="130"/>
      <c r="D248" s="131" t="s">
        <v>73</v>
      </c>
      <c r="E248" s="140" t="s">
        <v>237</v>
      </c>
      <c r="F248" s="140" t="s">
        <v>860</v>
      </c>
      <c r="J248" s="141">
        <f>BK248</f>
        <v>0</v>
      </c>
      <c r="L248" s="130"/>
      <c r="M248" s="134"/>
      <c r="N248" s="135"/>
      <c r="O248" s="135"/>
      <c r="P248" s="136">
        <f>SUM(P249:P434)</f>
        <v>1632.3244940000002</v>
      </c>
      <c r="Q248" s="135"/>
      <c r="R248" s="136">
        <f>SUM(R249:R434)</f>
        <v>37.103731897999999</v>
      </c>
      <c r="S248" s="135"/>
      <c r="T248" s="137">
        <f>SUM(T249:T434)</f>
        <v>67.957038000000011</v>
      </c>
      <c r="AR248" s="131" t="s">
        <v>19</v>
      </c>
      <c r="AT248" s="138" t="s">
        <v>73</v>
      </c>
      <c r="AU248" s="138" t="s">
        <v>19</v>
      </c>
      <c r="AY248" s="131" t="s">
        <v>160</v>
      </c>
      <c r="BK248" s="139">
        <f>SUM(BK249:BK434)</f>
        <v>0</v>
      </c>
    </row>
    <row r="249" spans="1:65" s="2" customFormat="1" ht="24" customHeight="1" x14ac:dyDescent="0.2">
      <c r="A249" s="30"/>
      <c r="B249" s="142"/>
      <c r="C249" s="143" t="s">
        <v>308</v>
      </c>
      <c r="D249" s="143" t="s">
        <v>162</v>
      </c>
      <c r="E249" s="144" t="s">
        <v>861</v>
      </c>
      <c r="F249" s="145" t="s">
        <v>862</v>
      </c>
      <c r="G249" s="146" t="s">
        <v>186</v>
      </c>
      <c r="H249" s="147">
        <v>45.76</v>
      </c>
      <c r="I249" s="148">
        <v>0</v>
      </c>
      <c r="J249" s="148">
        <f>ROUND(I249*H249,2)</f>
        <v>0</v>
      </c>
      <c r="K249" s="145" t="s">
        <v>166</v>
      </c>
      <c r="L249" s="31"/>
      <c r="M249" s="149" t="s">
        <v>1</v>
      </c>
      <c r="N249" s="150" t="s">
        <v>39</v>
      </c>
      <c r="O249" s="151">
        <v>0.15</v>
      </c>
      <c r="P249" s="151">
        <f>O249*H249</f>
        <v>6.8639999999999999</v>
      </c>
      <c r="Q249" s="151">
        <v>1.9320000000000001E-4</v>
      </c>
      <c r="R249" s="151">
        <f>Q249*H249</f>
        <v>8.8408319999999999E-3</v>
      </c>
      <c r="S249" s="151">
        <v>0</v>
      </c>
      <c r="T249" s="152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3" t="s">
        <v>167</v>
      </c>
      <c r="AT249" s="153" t="s">
        <v>162</v>
      </c>
      <c r="AU249" s="153" t="s">
        <v>81</v>
      </c>
      <c r="AY249" s="18" t="s">
        <v>160</v>
      </c>
      <c r="BE249" s="154">
        <f>IF(N249="základní",J249,0)</f>
        <v>0</v>
      </c>
      <c r="BF249" s="154">
        <f>IF(N249="snížená",J249,0)</f>
        <v>0</v>
      </c>
      <c r="BG249" s="154">
        <f>IF(N249="zákl. přenesená",J249,0)</f>
        <v>0</v>
      </c>
      <c r="BH249" s="154">
        <f>IF(N249="sníž. přenesená",J249,0)</f>
        <v>0</v>
      </c>
      <c r="BI249" s="154">
        <f>IF(N249="nulová",J249,0)</f>
        <v>0</v>
      </c>
      <c r="BJ249" s="18" t="s">
        <v>19</v>
      </c>
      <c r="BK249" s="154">
        <f>ROUND(I249*H249,2)</f>
        <v>0</v>
      </c>
      <c r="BL249" s="18" t="s">
        <v>167</v>
      </c>
      <c r="BM249" s="153" t="s">
        <v>863</v>
      </c>
    </row>
    <row r="250" spans="1:65" s="2" customFormat="1" ht="19.5" x14ac:dyDescent="0.2">
      <c r="A250" s="30"/>
      <c r="B250" s="31"/>
      <c r="C250" s="30"/>
      <c r="D250" s="155" t="s">
        <v>169</v>
      </c>
      <c r="E250" s="30"/>
      <c r="F250" s="156" t="s">
        <v>864</v>
      </c>
      <c r="G250" s="30"/>
      <c r="H250" s="30"/>
      <c r="I250" s="30"/>
      <c r="J250" s="30"/>
      <c r="K250" s="30"/>
      <c r="L250" s="31"/>
      <c r="M250" s="157"/>
      <c r="N250" s="158"/>
      <c r="O250" s="56"/>
      <c r="P250" s="56"/>
      <c r="Q250" s="56"/>
      <c r="R250" s="56"/>
      <c r="S250" s="56"/>
      <c r="T250" s="57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T250" s="18" t="s">
        <v>169</v>
      </c>
      <c r="AU250" s="18" t="s">
        <v>81</v>
      </c>
    </row>
    <row r="251" spans="1:65" s="13" customFormat="1" x14ac:dyDescent="0.2">
      <c r="B251" s="159"/>
      <c r="D251" s="155" t="s">
        <v>171</v>
      </c>
      <c r="E251" s="160" t="s">
        <v>1</v>
      </c>
      <c r="F251" s="161" t="s">
        <v>865</v>
      </c>
      <c r="H251" s="160" t="s">
        <v>1</v>
      </c>
      <c r="L251" s="159"/>
      <c r="M251" s="162"/>
      <c r="N251" s="163"/>
      <c r="O251" s="163"/>
      <c r="P251" s="163"/>
      <c r="Q251" s="163"/>
      <c r="R251" s="163"/>
      <c r="S251" s="163"/>
      <c r="T251" s="164"/>
      <c r="AT251" s="160" t="s">
        <v>171</v>
      </c>
      <c r="AU251" s="160" t="s">
        <v>81</v>
      </c>
      <c r="AV251" s="13" t="s">
        <v>19</v>
      </c>
      <c r="AW251" s="13" t="s">
        <v>31</v>
      </c>
      <c r="AX251" s="13" t="s">
        <v>74</v>
      </c>
      <c r="AY251" s="160" t="s">
        <v>160</v>
      </c>
    </row>
    <row r="252" spans="1:65" s="13" customFormat="1" x14ac:dyDescent="0.2">
      <c r="B252" s="159"/>
      <c r="D252" s="155" t="s">
        <v>171</v>
      </c>
      <c r="E252" s="160" t="s">
        <v>1</v>
      </c>
      <c r="F252" s="161" t="s">
        <v>1171</v>
      </c>
      <c r="H252" s="160" t="s">
        <v>1</v>
      </c>
      <c r="L252" s="159"/>
      <c r="M252" s="162"/>
      <c r="N252" s="163"/>
      <c r="O252" s="163"/>
      <c r="P252" s="163"/>
      <c r="Q252" s="163"/>
      <c r="R252" s="163"/>
      <c r="S252" s="163"/>
      <c r="T252" s="164"/>
      <c r="AT252" s="160" t="s">
        <v>171</v>
      </c>
      <c r="AU252" s="160" t="s">
        <v>81</v>
      </c>
      <c r="AV252" s="13" t="s">
        <v>19</v>
      </c>
      <c r="AW252" s="13" t="s">
        <v>31</v>
      </c>
      <c r="AX252" s="13" t="s">
        <v>74</v>
      </c>
      <c r="AY252" s="160" t="s">
        <v>160</v>
      </c>
    </row>
    <row r="253" spans="1:65" s="14" customFormat="1" x14ac:dyDescent="0.2">
      <c r="B253" s="165"/>
      <c r="D253" s="155" t="s">
        <v>171</v>
      </c>
      <c r="E253" s="166" t="s">
        <v>1</v>
      </c>
      <c r="F253" s="167" t="s">
        <v>1213</v>
      </c>
      <c r="H253" s="168">
        <v>17.36</v>
      </c>
      <c r="L253" s="165"/>
      <c r="M253" s="169"/>
      <c r="N253" s="170"/>
      <c r="O253" s="170"/>
      <c r="P253" s="170"/>
      <c r="Q253" s="170"/>
      <c r="R253" s="170"/>
      <c r="S253" s="170"/>
      <c r="T253" s="171"/>
      <c r="AT253" s="166" t="s">
        <v>171</v>
      </c>
      <c r="AU253" s="166" t="s">
        <v>81</v>
      </c>
      <c r="AV253" s="14" t="s">
        <v>81</v>
      </c>
      <c r="AW253" s="14" t="s">
        <v>31</v>
      </c>
      <c r="AX253" s="14" t="s">
        <v>74</v>
      </c>
      <c r="AY253" s="166" t="s">
        <v>160</v>
      </c>
    </row>
    <row r="254" spans="1:65" s="13" customFormat="1" x14ac:dyDescent="0.2">
      <c r="B254" s="159"/>
      <c r="D254" s="155" t="s">
        <v>171</v>
      </c>
      <c r="E254" s="160" t="s">
        <v>1</v>
      </c>
      <c r="F254" s="161" t="s">
        <v>1022</v>
      </c>
      <c r="H254" s="160" t="s">
        <v>1</v>
      </c>
      <c r="L254" s="159"/>
      <c r="M254" s="162"/>
      <c r="N254" s="163"/>
      <c r="O254" s="163"/>
      <c r="P254" s="163"/>
      <c r="Q254" s="163"/>
      <c r="R254" s="163"/>
      <c r="S254" s="163"/>
      <c r="T254" s="164"/>
      <c r="AT254" s="160" t="s">
        <v>171</v>
      </c>
      <c r="AU254" s="160" t="s">
        <v>81</v>
      </c>
      <c r="AV254" s="13" t="s">
        <v>19</v>
      </c>
      <c r="AW254" s="13" t="s">
        <v>31</v>
      </c>
      <c r="AX254" s="13" t="s">
        <v>74</v>
      </c>
      <c r="AY254" s="160" t="s">
        <v>160</v>
      </c>
    </row>
    <row r="255" spans="1:65" s="14" customFormat="1" x14ac:dyDescent="0.2">
      <c r="B255" s="165"/>
      <c r="D255" s="155" t="s">
        <v>171</v>
      </c>
      <c r="E255" s="166" t="s">
        <v>1</v>
      </c>
      <c r="F255" s="167" t="s">
        <v>1214</v>
      </c>
      <c r="H255" s="168">
        <v>28.4</v>
      </c>
      <c r="L255" s="165"/>
      <c r="M255" s="169"/>
      <c r="N255" s="170"/>
      <c r="O255" s="170"/>
      <c r="P255" s="170"/>
      <c r="Q255" s="170"/>
      <c r="R255" s="170"/>
      <c r="S255" s="170"/>
      <c r="T255" s="171"/>
      <c r="AT255" s="166" t="s">
        <v>171</v>
      </c>
      <c r="AU255" s="166" t="s">
        <v>81</v>
      </c>
      <c r="AV255" s="14" t="s">
        <v>81</v>
      </c>
      <c r="AW255" s="14" t="s">
        <v>31</v>
      </c>
      <c r="AX255" s="14" t="s">
        <v>74</v>
      </c>
      <c r="AY255" s="166" t="s">
        <v>160</v>
      </c>
    </row>
    <row r="256" spans="1:65" s="15" customFormat="1" x14ac:dyDescent="0.2">
      <c r="B256" s="172"/>
      <c r="D256" s="155" t="s">
        <v>171</v>
      </c>
      <c r="E256" s="173" t="s">
        <v>1</v>
      </c>
      <c r="F256" s="174" t="s">
        <v>176</v>
      </c>
      <c r="H256" s="175">
        <v>45.76</v>
      </c>
      <c r="L256" s="172"/>
      <c r="M256" s="176"/>
      <c r="N256" s="177"/>
      <c r="O256" s="177"/>
      <c r="P256" s="177"/>
      <c r="Q256" s="177"/>
      <c r="R256" s="177"/>
      <c r="S256" s="177"/>
      <c r="T256" s="178"/>
      <c r="AT256" s="173" t="s">
        <v>171</v>
      </c>
      <c r="AU256" s="173" t="s">
        <v>81</v>
      </c>
      <c r="AV256" s="15" t="s">
        <v>167</v>
      </c>
      <c r="AW256" s="15" t="s">
        <v>31</v>
      </c>
      <c r="AX256" s="15" t="s">
        <v>19</v>
      </c>
      <c r="AY256" s="173" t="s">
        <v>160</v>
      </c>
    </row>
    <row r="257" spans="1:65" s="2" customFormat="1" ht="16.5" customHeight="1" x14ac:dyDescent="0.2">
      <c r="A257" s="30"/>
      <c r="B257" s="142"/>
      <c r="C257" s="143" t="s">
        <v>7</v>
      </c>
      <c r="D257" s="143" t="s">
        <v>162</v>
      </c>
      <c r="E257" s="144" t="s">
        <v>1215</v>
      </c>
      <c r="F257" s="145" t="s">
        <v>1216</v>
      </c>
      <c r="G257" s="146" t="s">
        <v>186</v>
      </c>
      <c r="H257" s="147">
        <v>21.6</v>
      </c>
      <c r="I257" s="148">
        <v>0</v>
      </c>
      <c r="J257" s="148">
        <f>ROUND(I257*H257,2)</f>
        <v>0</v>
      </c>
      <c r="K257" s="145" t="s">
        <v>166</v>
      </c>
      <c r="L257" s="31"/>
      <c r="M257" s="149" t="s">
        <v>1</v>
      </c>
      <c r="N257" s="150" t="s">
        <v>39</v>
      </c>
      <c r="O257" s="151">
        <v>3.2549999999999999</v>
      </c>
      <c r="P257" s="151">
        <f>O257*H257</f>
        <v>70.308000000000007</v>
      </c>
      <c r="Q257" s="151">
        <v>1.17E-3</v>
      </c>
      <c r="R257" s="151">
        <f>Q257*H257</f>
        <v>2.5272000000000003E-2</v>
      </c>
      <c r="S257" s="151">
        <v>0</v>
      </c>
      <c r="T257" s="152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3" t="s">
        <v>167</v>
      </c>
      <c r="AT257" s="153" t="s">
        <v>162</v>
      </c>
      <c r="AU257" s="153" t="s">
        <v>81</v>
      </c>
      <c r="AY257" s="18" t="s">
        <v>160</v>
      </c>
      <c r="BE257" s="154">
        <f>IF(N257="základní",J257,0)</f>
        <v>0</v>
      </c>
      <c r="BF257" s="154">
        <f>IF(N257="snížená",J257,0)</f>
        <v>0</v>
      </c>
      <c r="BG257" s="154">
        <f>IF(N257="zákl. přenesená",J257,0)</f>
        <v>0</v>
      </c>
      <c r="BH257" s="154">
        <f>IF(N257="sníž. přenesená",J257,0)</f>
        <v>0</v>
      </c>
      <c r="BI257" s="154">
        <f>IF(N257="nulová",J257,0)</f>
        <v>0</v>
      </c>
      <c r="BJ257" s="18" t="s">
        <v>19</v>
      </c>
      <c r="BK257" s="154">
        <f>ROUND(I257*H257,2)</f>
        <v>0</v>
      </c>
      <c r="BL257" s="18" t="s">
        <v>167</v>
      </c>
      <c r="BM257" s="153" t="s">
        <v>1217</v>
      </c>
    </row>
    <row r="258" spans="1:65" s="2" customFormat="1" x14ac:dyDescent="0.2">
      <c r="A258" s="30"/>
      <c r="B258" s="31"/>
      <c r="C258" s="30"/>
      <c r="D258" s="155" t="s">
        <v>169</v>
      </c>
      <c r="E258" s="30"/>
      <c r="F258" s="156" t="s">
        <v>1218</v>
      </c>
      <c r="G258" s="30"/>
      <c r="H258" s="30"/>
      <c r="I258" s="30"/>
      <c r="J258" s="30"/>
      <c r="K258" s="30"/>
      <c r="L258" s="31"/>
      <c r="M258" s="157"/>
      <c r="N258" s="158"/>
      <c r="O258" s="56"/>
      <c r="P258" s="56"/>
      <c r="Q258" s="56"/>
      <c r="R258" s="56"/>
      <c r="S258" s="56"/>
      <c r="T258" s="57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T258" s="18" t="s">
        <v>169</v>
      </c>
      <c r="AU258" s="18" t="s">
        <v>81</v>
      </c>
    </row>
    <row r="259" spans="1:65" s="14" customFormat="1" x14ac:dyDescent="0.2">
      <c r="B259" s="165"/>
      <c r="D259" s="155" t="s">
        <v>171</v>
      </c>
      <c r="E259" s="166" t="s">
        <v>1</v>
      </c>
      <c r="F259" s="167" t="s">
        <v>1219</v>
      </c>
      <c r="H259" s="168">
        <v>21.6</v>
      </c>
      <c r="L259" s="165"/>
      <c r="M259" s="169"/>
      <c r="N259" s="170"/>
      <c r="O259" s="170"/>
      <c r="P259" s="170"/>
      <c r="Q259" s="170"/>
      <c r="R259" s="170"/>
      <c r="S259" s="170"/>
      <c r="T259" s="171"/>
      <c r="AT259" s="166" t="s">
        <v>171</v>
      </c>
      <c r="AU259" s="166" t="s">
        <v>81</v>
      </c>
      <c r="AV259" s="14" t="s">
        <v>81</v>
      </c>
      <c r="AW259" s="14" t="s">
        <v>31</v>
      </c>
      <c r="AX259" s="14" t="s">
        <v>74</v>
      </c>
      <c r="AY259" s="166" t="s">
        <v>160</v>
      </c>
    </row>
    <row r="260" spans="1:65" s="15" customFormat="1" x14ac:dyDescent="0.2">
      <c r="B260" s="172"/>
      <c r="D260" s="155" t="s">
        <v>171</v>
      </c>
      <c r="E260" s="173" t="s">
        <v>1</v>
      </c>
      <c r="F260" s="174" t="s">
        <v>176</v>
      </c>
      <c r="H260" s="175">
        <v>21.6</v>
      </c>
      <c r="L260" s="172"/>
      <c r="M260" s="176"/>
      <c r="N260" s="177"/>
      <c r="O260" s="177"/>
      <c r="P260" s="177"/>
      <c r="Q260" s="177"/>
      <c r="R260" s="177"/>
      <c r="S260" s="177"/>
      <c r="T260" s="178"/>
      <c r="AT260" s="173" t="s">
        <v>171</v>
      </c>
      <c r="AU260" s="173" t="s">
        <v>81</v>
      </c>
      <c r="AV260" s="15" t="s">
        <v>167</v>
      </c>
      <c r="AW260" s="15" t="s">
        <v>31</v>
      </c>
      <c r="AX260" s="15" t="s">
        <v>19</v>
      </c>
      <c r="AY260" s="173" t="s">
        <v>160</v>
      </c>
    </row>
    <row r="261" spans="1:65" s="2" customFormat="1" ht="16.5" customHeight="1" x14ac:dyDescent="0.2">
      <c r="A261" s="30"/>
      <c r="B261" s="142"/>
      <c r="C261" s="143" t="s">
        <v>319</v>
      </c>
      <c r="D261" s="143" t="s">
        <v>162</v>
      </c>
      <c r="E261" s="144" t="s">
        <v>866</v>
      </c>
      <c r="F261" s="145" t="s">
        <v>867</v>
      </c>
      <c r="G261" s="146" t="s">
        <v>186</v>
      </c>
      <c r="H261" s="147">
        <v>21.6</v>
      </c>
      <c r="I261" s="148">
        <v>0</v>
      </c>
      <c r="J261" s="148">
        <f>ROUND(I261*H261,2)</f>
        <v>0</v>
      </c>
      <c r="K261" s="145" t="s">
        <v>166</v>
      </c>
      <c r="L261" s="31"/>
      <c r="M261" s="149" t="s">
        <v>1</v>
      </c>
      <c r="N261" s="150" t="s">
        <v>39</v>
      </c>
      <c r="O261" s="151">
        <v>1.327</v>
      </c>
      <c r="P261" s="151">
        <f>O261*H261</f>
        <v>28.6632</v>
      </c>
      <c r="Q261" s="151">
        <v>6.6399999999999999E-4</v>
      </c>
      <c r="R261" s="151">
        <f>Q261*H261</f>
        <v>1.43424E-2</v>
      </c>
      <c r="S261" s="151">
        <v>0</v>
      </c>
      <c r="T261" s="152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3" t="s">
        <v>167</v>
      </c>
      <c r="AT261" s="153" t="s">
        <v>162</v>
      </c>
      <c r="AU261" s="153" t="s">
        <v>81</v>
      </c>
      <c r="AY261" s="18" t="s">
        <v>160</v>
      </c>
      <c r="BE261" s="154">
        <f>IF(N261="základní",J261,0)</f>
        <v>0</v>
      </c>
      <c r="BF261" s="154">
        <f>IF(N261="snížená",J261,0)</f>
        <v>0</v>
      </c>
      <c r="BG261" s="154">
        <f>IF(N261="zákl. přenesená",J261,0)</f>
        <v>0</v>
      </c>
      <c r="BH261" s="154">
        <f>IF(N261="sníž. přenesená",J261,0)</f>
        <v>0</v>
      </c>
      <c r="BI261" s="154">
        <f>IF(N261="nulová",J261,0)</f>
        <v>0</v>
      </c>
      <c r="BJ261" s="18" t="s">
        <v>19</v>
      </c>
      <c r="BK261" s="154">
        <f>ROUND(I261*H261,2)</f>
        <v>0</v>
      </c>
      <c r="BL261" s="18" t="s">
        <v>167</v>
      </c>
      <c r="BM261" s="153" t="s">
        <v>868</v>
      </c>
    </row>
    <row r="262" spans="1:65" s="2" customFormat="1" x14ac:dyDescent="0.2">
      <c r="A262" s="30"/>
      <c r="B262" s="31"/>
      <c r="C262" s="30"/>
      <c r="D262" s="155" t="s">
        <v>169</v>
      </c>
      <c r="E262" s="30"/>
      <c r="F262" s="156" t="s">
        <v>869</v>
      </c>
      <c r="G262" s="30"/>
      <c r="H262" s="30"/>
      <c r="I262" s="30"/>
      <c r="J262" s="30"/>
      <c r="K262" s="30"/>
      <c r="L262" s="31"/>
      <c r="M262" s="157"/>
      <c r="N262" s="158"/>
      <c r="O262" s="56"/>
      <c r="P262" s="56"/>
      <c r="Q262" s="56"/>
      <c r="R262" s="56"/>
      <c r="S262" s="56"/>
      <c r="T262" s="57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T262" s="18" t="s">
        <v>169</v>
      </c>
      <c r="AU262" s="18" t="s">
        <v>81</v>
      </c>
    </row>
    <row r="263" spans="1:65" s="13" customFormat="1" x14ac:dyDescent="0.2">
      <c r="B263" s="159"/>
      <c r="D263" s="155" t="s">
        <v>171</v>
      </c>
      <c r="E263" s="160" t="s">
        <v>1</v>
      </c>
      <c r="F263" s="161" t="s">
        <v>870</v>
      </c>
      <c r="H263" s="160" t="s">
        <v>1</v>
      </c>
      <c r="L263" s="159"/>
      <c r="M263" s="162"/>
      <c r="N263" s="163"/>
      <c r="O263" s="163"/>
      <c r="P263" s="163"/>
      <c r="Q263" s="163"/>
      <c r="R263" s="163"/>
      <c r="S263" s="163"/>
      <c r="T263" s="164"/>
      <c r="AT263" s="160" t="s">
        <v>171</v>
      </c>
      <c r="AU263" s="160" t="s">
        <v>81</v>
      </c>
      <c r="AV263" s="13" t="s">
        <v>19</v>
      </c>
      <c r="AW263" s="13" t="s">
        <v>31</v>
      </c>
      <c r="AX263" s="13" t="s">
        <v>74</v>
      </c>
      <c r="AY263" s="160" t="s">
        <v>160</v>
      </c>
    </row>
    <row r="264" spans="1:65" s="14" customFormat="1" x14ac:dyDescent="0.2">
      <c r="B264" s="165"/>
      <c r="D264" s="155" t="s">
        <v>171</v>
      </c>
      <c r="E264" s="166" t="s">
        <v>1</v>
      </c>
      <c r="F264" s="167" t="s">
        <v>189</v>
      </c>
      <c r="H264" s="168">
        <v>10.8</v>
      </c>
      <c r="L264" s="165"/>
      <c r="M264" s="169"/>
      <c r="N264" s="170"/>
      <c r="O264" s="170"/>
      <c r="P264" s="170"/>
      <c r="Q264" s="170"/>
      <c r="R264" s="170"/>
      <c r="S264" s="170"/>
      <c r="T264" s="171"/>
      <c r="AT264" s="166" t="s">
        <v>171</v>
      </c>
      <c r="AU264" s="166" t="s">
        <v>81</v>
      </c>
      <c r="AV264" s="14" t="s">
        <v>81</v>
      </c>
      <c r="AW264" s="14" t="s">
        <v>31</v>
      </c>
      <c r="AX264" s="14" t="s">
        <v>74</v>
      </c>
      <c r="AY264" s="166" t="s">
        <v>160</v>
      </c>
    </row>
    <row r="265" spans="1:65" s="13" customFormat="1" x14ac:dyDescent="0.2">
      <c r="B265" s="159"/>
      <c r="D265" s="155" t="s">
        <v>171</v>
      </c>
      <c r="E265" s="160" t="s">
        <v>1</v>
      </c>
      <c r="F265" s="161" t="s">
        <v>872</v>
      </c>
      <c r="H265" s="160" t="s">
        <v>1</v>
      </c>
      <c r="L265" s="159"/>
      <c r="M265" s="162"/>
      <c r="N265" s="163"/>
      <c r="O265" s="163"/>
      <c r="P265" s="163"/>
      <c r="Q265" s="163"/>
      <c r="R265" s="163"/>
      <c r="S265" s="163"/>
      <c r="T265" s="164"/>
      <c r="AT265" s="160" t="s">
        <v>171</v>
      </c>
      <c r="AU265" s="160" t="s">
        <v>81</v>
      </c>
      <c r="AV265" s="13" t="s">
        <v>19</v>
      </c>
      <c r="AW265" s="13" t="s">
        <v>31</v>
      </c>
      <c r="AX265" s="13" t="s">
        <v>74</v>
      </c>
      <c r="AY265" s="160" t="s">
        <v>160</v>
      </c>
    </row>
    <row r="266" spans="1:65" s="14" customFormat="1" x14ac:dyDescent="0.2">
      <c r="B266" s="165"/>
      <c r="D266" s="155" t="s">
        <v>171</v>
      </c>
      <c r="E266" s="166" t="s">
        <v>1</v>
      </c>
      <c r="F266" s="167" t="s">
        <v>189</v>
      </c>
      <c r="H266" s="168">
        <v>10.8</v>
      </c>
      <c r="L266" s="165"/>
      <c r="M266" s="169"/>
      <c r="N266" s="170"/>
      <c r="O266" s="170"/>
      <c r="P266" s="170"/>
      <c r="Q266" s="170"/>
      <c r="R266" s="170"/>
      <c r="S266" s="170"/>
      <c r="T266" s="171"/>
      <c r="AT266" s="166" t="s">
        <v>171</v>
      </c>
      <c r="AU266" s="166" t="s">
        <v>81</v>
      </c>
      <c r="AV266" s="14" t="s">
        <v>81</v>
      </c>
      <c r="AW266" s="14" t="s">
        <v>31</v>
      </c>
      <c r="AX266" s="14" t="s">
        <v>74</v>
      </c>
      <c r="AY266" s="166" t="s">
        <v>160</v>
      </c>
    </row>
    <row r="267" spans="1:65" s="15" customFormat="1" x14ac:dyDescent="0.2">
      <c r="B267" s="172"/>
      <c r="D267" s="155" t="s">
        <v>171</v>
      </c>
      <c r="E267" s="173" t="s">
        <v>1</v>
      </c>
      <c r="F267" s="174" t="s">
        <v>176</v>
      </c>
      <c r="H267" s="175">
        <v>21.6</v>
      </c>
      <c r="L267" s="172"/>
      <c r="M267" s="176"/>
      <c r="N267" s="177"/>
      <c r="O267" s="177"/>
      <c r="P267" s="177"/>
      <c r="Q267" s="177"/>
      <c r="R267" s="177"/>
      <c r="S267" s="177"/>
      <c r="T267" s="178"/>
      <c r="AT267" s="173" t="s">
        <v>171</v>
      </c>
      <c r="AU267" s="173" t="s">
        <v>81</v>
      </c>
      <c r="AV267" s="15" t="s">
        <v>167</v>
      </c>
      <c r="AW267" s="15" t="s">
        <v>31</v>
      </c>
      <c r="AX267" s="15" t="s">
        <v>19</v>
      </c>
      <c r="AY267" s="173" t="s">
        <v>160</v>
      </c>
    </row>
    <row r="268" spans="1:65" s="2" customFormat="1" ht="24" customHeight="1" x14ac:dyDescent="0.2">
      <c r="A268" s="30"/>
      <c r="B268" s="142"/>
      <c r="C268" s="187" t="s">
        <v>329</v>
      </c>
      <c r="D268" s="187" t="s">
        <v>291</v>
      </c>
      <c r="E268" s="188" t="s">
        <v>1220</v>
      </c>
      <c r="F268" s="189" t="s">
        <v>1221</v>
      </c>
      <c r="G268" s="190" t="s">
        <v>245</v>
      </c>
      <c r="H268" s="191">
        <v>0.41099999999999998</v>
      </c>
      <c r="I268" s="192">
        <v>0</v>
      </c>
      <c r="J268" s="192">
        <f>ROUND(I268*H268,2)</f>
        <v>0</v>
      </c>
      <c r="K268" s="189" t="s">
        <v>166</v>
      </c>
      <c r="L268" s="193"/>
      <c r="M268" s="194" t="s">
        <v>1</v>
      </c>
      <c r="N268" s="195" t="s">
        <v>39</v>
      </c>
      <c r="O268" s="151">
        <v>0</v>
      </c>
      <c r="P268" s="151">
        <f>O268*H268</f>
        <v>0</v>
      </c>
      <c r="Q268" s="151">
        <v>1</v>
      </c>
      <c r="R268" s="151">
        <f>Q268*H268</f>
        <v>0.41099999999999998</v>
      </c>
      <c r="S268" s="151">
        <v>0</v>
      </c>
      <c r="T268" s="152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53" t="s">
        <v>231</v>
      </c>
      <c r="AT268" s="153" t="s">
        <v>291</v>
      </c>
      <c r="AU268" s="153" t="s">
        <v>81</v>
      </c>
      <c r="AY268" s="18" t="s">
        <v>160</v>
      </c>
      <c r="BE268" s="154">
        <f>IF(N268="základní",J268,0)</f>
        <v>0</v>
      </c>
      <c r="BF268" s="154">
        <f>IF(N268="snížená",J268,0)</f>
        <v>0</v>
      </c>
      <c r="BG268" s="154">
        <f>IF(N268="zákl. přenesená",J268,0)</f>
        <v>0</v>
      </c>
      <c r="BH268" s="154">
        <f>IF(N268="sníž. přenesená",J268,0)</f>
        <v>0</v>
      </c>
      <c r="BI268" s="154">
        <f>IF(N268="nulová",J268,0)</f>
        <v>0</v>
      </c>
      <c r="BJ268" s="18" t="s">
        <v>19</v>
      </c>
      <c r="BK268" s="154">
        <f>ROUND(I268*H268,2)</f>
        <v>0</v>
      </c>
      <c r="BL268" s="18" t="s">
        <v>167</v>
      </c>
      <c r="BM268" s="153" t="s">
        <v>1222</v>
      </c>
    </row>
    <row r="269" spans="1:65" s="2" customFormat="1" x14ac:dyDescent="0.2">
      <c r="A269" s="30"/>
      <c r="B269" s="31"/>
      <c r="C269" s="30"/>
      <c r="D269" s="155" t="s">
        <v>169</v>
      </c>
      <c r="E269" s="30"/>
      <c r="F269" s="156" t="s">
        <v>1221</v>
      </c>
      <c r="G269" s="30"/>
      <c r="H269" s="30"/>
      <c r="I269" s="30"/>
      <c r="J269" s="30"/>
      <c r="K269" s="30"/>
      <c r="L269" s="31"/>
      <c r="M269" s="157"/>
      <c r="N269" s="158"/>
      <c r="O269" s="56"/>
      <c r="P269" s="56"/>
      <c r="Q269" s="56"/>
      <c r="R269" s="56"/>
      <c r="S269" s="56"/>
      <c r="T269" s="57"/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T269" s="18" t="s">
        <v>169</v>
      </c>
      <c r="AU269" s="18" t="s">
        <v>81</v>
      </c>
    </row>
    <row r="270" spans="1:65" s="2" customFormat="1" ht="19.5" x14ac:dyDescent="0.2">
      <c r="A270" s="30"/>
      <c r="B270" s="31"/>
      <c r="C270" s="30"/>
      <c r="D270" s="155" t="s">
        <v>248</v>
      </c>
      <c r="E270" s="30"/>
      <c r="F270" s="186" t="s">
        <v>1223</v>
      </c>
      <c r="G270" s="30"/>
      <c r="H270" s="30"/>
      <c r="I270" s="30"/>
      <c r="J270" s="30"/>
      <c r="K270" s="30"/>
      <c r="L270" s="31"/>
      <c r="M270" s="157"/>
      <c r="N270" s="158"/>
      <c r="O270" s="56"/>
      <c r="P270" s="56"/>
      <c r="Q270" s="56"/>
      <c r="R270" s="56"/>
      <c r="S270" s="56"/>
      <c r="T270" s="57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T270" s="18" t="s">
        <v>248</v>
      </c>
      <c r="AU270" s="18" t="s">
        <v>81</v>
      </c>
    </row>
    <row r="271" spans="1:65" s="13" customFormat="1" x14ac:dyDescent="0.2">
      <c r="B271" s="159"/>
      <c r="D271" s="155" t="s">
        <v>171</v>
      </c>
      <c r="E271" s="160" t="s">
        <v>1</v>
      </c>
      <c r="F271" s="161" t="s">
        <v>1205</v>
      </c>
      <c r="H271" s="160" t="s">
        <v>1</v>
      </c>
      <c r="L271" s="159"/>
      <c r="M271" s="162"/>
      <c r="N271" s="163"/>
      <c r="O271" s="163"/>
      <c r="P271" s="163"/>
      <c r="Q271" s="163"/>
      <c r="R271" s="163"/>
      <c r="S271" s="163"/>
      <c r="T271" s="164"/>
      <c r="AT271" s="160" t="s">
        <v>171</v>
      </c>
      <c r="AU271" s="160" t="s">
        <v>81</v>
      </c>
      <c r="AV271" s="13" t="s">
        <v>19</v>
      </c>
      <c r="AW271" s="13" t="s">
        <v>31</v>
      </c>
      <c r="AX271" s="13" t="s">
        <v>74</v>
      </c>
      <c r="AY271" s="160" t="s">
        <v>160</v>
      </c>
    </row>
    <row r="272" spans="1:65" s="14" customFormat="1" x14ac:dyDescent="0.2">
      <c r="B272" s="165"/>
      <c r="D272" s="155" t="s">
        <v>171</v>
      </c>
      <c r="E272" s="166" t="s">
        <v>1</v>
      </c>
      <c r="F272" s="167" t="s">
        <v>1224</v>
      </c>
      <c r="H272" s="168">
        <v>0.107</v>
      </c>
      <c r="L272" s="165"/>
      <c r="M272" s="169"/>
      <c r="N272" s="170"/>
      <c r="O272" s="170"/>
      <c r="P272" s="170"/>
      <c r="Q272" s="170"/>
      <c r="R272" s="170"/>
      <c r="S272" s="170"/>
      <c r="T272" s="171"/>
      <c r="AT272" s="166" t="s">
        <v>171</v>
      </c>
      <c r="AU272" s="166" t="s">
        <v>81</v>
      </c>
      <c r="AV272" s="14" t="s">
        <v>81</v>
      </c>
      <c r="AW272" s="14" t="s">
        <v>31</v>
      </c>
      <c r="AX272" s="14" t="s">
        <v>74</v>
      </c>
      <c r="AY272" s="166" t="s">
        <v>160</v>
      </c>
    </row>
    <row r="273" spans="1:65" s="13" customFormat="1" x14ac:dyDescent="0.2">
      <c r="B273" s="159"/>
      <c r="D273" s="155" t="s">
        <v>171</v>
      </c>
      <c r="E273" s="160" t="s">
        <v>1</v>
      </c>
      <c r="F273" s="161" t="s">
        <v>1209</v>
      </c>
      <c r="H273" s="160" t="s">
        <v>1</v>
      </c>
      <c r="L273" s="159"/>
      <c r="M273" s="162"/>
      <c r="N273" s="163"/>
      <c r="O273" s="163"/>
      <c r="P273" s="163"/>
      <c r="Q273" s="163"/>
      <c r="R273" s="163"/>
      <c r="S273" s="163"/>
      <c r="T273" s="164"/>
      <c r="AT273" s="160" t="s">
        <v>171</v>
      </c>
      <c r="AU273" s="160" t="s">
        <v>81</v>
      </c>
      <c r="AV273" s="13" t="s">
        <v>19</v>
      </c>
      <c r="AW273" s="13" t="s">
        <v>31</v>
      </c>
      <c r="AX273" s="13" t="s">
        <v>74</v>
      </c>
      <c r="AY273" s="160" t="s">
        <v>160</v>
      </c>
    </row>
    <row r="274" spans="1:65" s="14" customFormat="1" x14ac:dyDescent="0.2">
      <c r="B274" s="165"/>
      <c r="D274" s="155" t="s">
        <v>171</v>
      </c>
      <c r="E274" s="166" t="s">
        <v>1</v>
      </c>
      <c r="F274" s="167" t="s">
        <v>1225</v>
      </c>
      <c r="H274" s="168">
        <v>0.30399999999999999</v>
      </c>
      <c r="L274" s="165"/>
      <c r="M274" s="169"/>
      <c r="N274" s="170"/>
      <c r="O274" s="170"/>
      <c r="P274" s="170"/>
      <c r="Q274" s="170"/>
      <c r="R274" s="170"/>
      <c r="S274" s="170"/>
      <c r="T274" s="171"/>
      <c r="AT274" s="166" t="s">
        <v>171</v>
      </c>
      <c r="AU274" s="166" t="s">
        <v>81</v>
      </c>
      <c r="AV274" s="14" t="s">
        <v>81</v>
      </c>
      <c r="AW274" s="14" t="s">
        <v>31</v>
      </c>
      <c r="AX274" s="14" t="s">
        <v>74</v>
      </c>
      <c r="AY274" s="166" t="s">
        <v>160</v>
      </c>
    </row>
    <row r="275" spans="1:65" s="15" customFormat="1" x14ac:dyDescent="0.2">
      <c r="B275" s="172"/>
      <c r="D275" s="155" t="s">
        <v>171</v>
      </c>
      <c r="E275" s="173" t="s">
        <v>1</v>
      </c>
      <c r="F275" s="174" t="s">
        <v>176</v>
      </c>
      <c r="H275" s="175">
        <v>0.41099999999999998</v>
      </c>
      <c r="L275" s="172"/>
      <c r="M275" s="176"/>
      <c r="N275" s="177"/>
      <c r="O275" s="177"/>
      <c r="P275" s="177"/>
      <c r="Q275" s="177"/>
      <c r="R275" s="177"/>
      <c r="S275" s="177"/>
      <c r="T275" s="178"/>
      <c r="AT275" s="173" t="s">
        <v>171</v>
      </c>
      <c r="AU275" s="173" t="s">
        <v>81</v>
      </c>
      <c r="AV275" s="15" t="s">
        <v>167</v>
      </c>
      <c r="AW275" s="15" t="s">
        <v>31</v>
      </c>
      <c r="AX275" s="15" t="s">
        <v>19</v>
      </c>
      <c r="AY275" s="173" t="s">
        <v>160</v>
      </c>
    </row>
    <row r="276" spans="1:65" s="2" customFormat="1" ht="24" customHeight="1" x14ac:dyDescent="0.2">
      <c r="A276" s="30"/>
      <c r="B276" s="142"/>
      <c r="C276" s="187" t="s">
        <v>333</v>
      </c>
      <c r="D276" s="187" t="s">
        <v>291</v>
      </c>
      <c r="E276" s="188" t="s">
        <v>1226</v>
      </c>
      <c r="F276" s="189" t="s">
        <v>1227</v>
      </c>
      <c r="G276" s="190" t="s">
        <v>245</v>
      </c>
      <c r="H276" s="191">
        <v>0.23400000000000001</v>
      </c>
      <c r="I276" s="192">
        <v>0</v>
      </c>
      <c r="J276" s="192">
        <f>ROUND(I276*H276,2)</f>
        <v>0</v>
      </c>
      <c r="K276" s="189" t="s">
        <v>166</v>
      </c>
      <c r="L276" s="193"/>
      <c r="M276" s="194" t="s">
        <v>1</v>
      </c>
      <c r="N276" s="195" t="s">
        <v>39</v>
      </c>
      <c r="O276" s="151">
        <v>0</v>
      </c>
      <c r="P276" s="151">
        <f>O276*H276</f>
        <v>0</v>
      </c>
      <c r="Q276" s="151">
        <v>1</v>
      </c>
      <c r="R276" s="151">
        <f>Q276*H276</f>
        <v>0.23400000000000001</v>
      </c>
      <c r="S276" s="151">
        <v>0</v>
      </c>
      <c r="T276" s="152">
        <f>S276*H276</f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53" t="s">
        <v>231</v>
      </c>
      <c r="AT276" s="153" t="s">
        <v>291</v>
      </c>
      <c r="AU276" s="153" t="s">
        <v>81</v>
      </c>
      <c r="AY276" s="18" t="s">
        <v>160</v>
      </c>
      <c r="BE276" s="154">
        <f>IF(N276="základní",J276,0)</f>
        <v>0</v>
      </c>
      <c r="BF276" s="154">
        <f>IF(N276="snížená",J276,0)</f>
        <v>0</v>
      </c>
      <c r="BG276" s="154">
        <f>IF(N276="zákl. přenesená",J276,0)</f>
        <v>0</v>
      </c>
      <c r="BH276" s="154">
        <f>IF(N276="sníž. přenesená",J276,0)</f>
        <v>0</v>
      </c>
      <c r="BI276" s="154">
        <f>IF(N276="nulová",J276,0)</f>
        <v>0</v>
      </c>
      <c r="BJ276" s="18" t="s">
        <v>19</v>
      </c>
      <c r="BK276" s="154">
        <f>ROUND(I276*H276,2)</f>
        <v>0</v>
      </c>
      <c r="BL276" s="18" t="s">
        <v>167</v>
      </c>
      <c r="BM276" s="153" t="s">
        <v>1228</v>
      </c>
    </row>
    <row r="277" spans="1:65" s="2" customFormat="1" x14ac:dyDescent="0.2">
      <c r="A277" s="30"/>
      <c r="B277" s="31"/>
      <c r="C277" s="30"/>
      <c r="D277" s="155" t="s">
        <v>169</v>
      </c>
      <c r="E277" s="30"/>
      <c r="F277" s="156" t="s">
        <v>1227</v>
      </c>
      <c r="G277" s="30"/>
      <c r="H277" s="30"/>
      <c r="I277" s="30"/>
      <c r="J277" s="30"/>
      <c r="K277" s="30"/>
      <c r="L277" s="31"/>
      <c r="M277" s="157"/>
      <c r="N277" s="158"/>
      <c r="O277" s="56"/>
      <c r="P277" s="56"/>
      <c r="Q277" s="56"/>
      <c r="R277" s="56"/>
      <c r="S277" s="56"/>
      <c r="T277" s="57"/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T277" s="18" t="s">
        <v>169</v>
      </c>
      <c r="AU277" s="18" t="s">
        <v>81</v>
      </c>
    </row>
    <row r="278" spans="1:65" s="13" customFormat="1" x14ac:dyDescent="0.2">
      <c r="B278" s="159"/>
      <c r="D278" s="155" t="s">
        <v>171</v>
      </c>
      <c r="E278" s="160" t="s">
        <v>1</v>
      </c>
      <c r="F278" s="161" t="s">
        <v>1205</v>
      </c>
      <c r="H278" s="160" t="s">
        <v>1</v>
      </c>
      <c r="L278" s="159"/>
      <c r="M278" s="162"/>
      <c r="N278" s="163"/>
      <c r="O278" s="163"/>
      <c r="P278" s="163"/>
      <c r="Q278" s="163"/>
      <c r="R278" s="163"/>
      <c r="S278" s="163"/>
      <c r="T278" s="164"/>
      <c r="AT278" s="160" t="s">
        <v>171</v>
      </c>
      <c r="AU278" s="160" t="s">
        <v>81</v>
      </c>
      <c r="AV278" s="13" t="s">
        <v>19</v>
      </c>
      <c r="AW278" s="13" t="s">
        <v>31</v>
      </c>
      <c r="AX278" s="13" t="s">
        <v>74</v>
      </c>
      <c r="AY278" s="160" t="s">
        <v>160</v>
      </c>
    </row>
    <row r="279" spans="1:65" s="14" customFormat="1" x14ac:dyDescent="0.2">
      <c r="B279" s="165"/>
      <c r="D279" s="155" t="s">
        <v>171</v>
      </c>
      <c r="E279" s="166" t="s">
        <v>1</v>
      </c>
      <c r="F279" s="167" t="s">
        <v>1229</v>
      </c>
      <c r="H279" s="168">
        <v>7.8E-2</v>
      </c>
      <c r="L279" s="165"/>
      <c r="M279" s="169"/>
      <c r="N279" s="170"/>
      <c r="O279" s="170"/>
      <c r="P279" s="170"/>
      <c r="Q279" s="170"/>
      <c r="R279" s="170"/>
      <c r="S279" s="170"/>
      <c r="T279" s="171"/>
      <c r="AT279" s="166" t="s">
        <v>171</v>
      </c>
      <c r="AU279" s="166" t="s">
        <v>81</v>
      </c>
      <c r="AV279" s="14" t="s">
        <v>81</v>
      </c>
      <c r="AW279" s="14" t="s">
        <v>31</v>
      </c>
      <c r="AX279" s="14" t="s">
        <v>74</v>
      </c>
      <c r="AY279" s="166" t="s">
        <v>160</v>
      </c>
    </row>
    <row r="280" spans="1:65" s="13" customFormat="1" x14ac:dyDescent="0.2">
      <c r="B280" s="159"/>
      <c r="D280" s="155" t="s">
        <v>171</v>
      </c>
      <c r="E280" s="160" t="s">
        <v>1</v>
      </c>
      <c r="F280" s="161" t="s">
        <v>1209</v>
      </c>
      <c r="H280" s="160" t="s">
        <v>1</v>
      </c>
      <c r="L280" s="159"/>
      <c r="M280" s="162"/>
      <c r="N280" s="163"/>
      <c r="O280" s="163"/>
      <c r="P280" s="163"/>
      <c r="Q280" s="163"/>
      <c r="R280" s="163"/>
      <c r="S280" s="163"/>
      <c r="T280" s="164"/>
      <c r="AT280" s="160" t="s">
        <v>171</v>
      </c>
      <c r="AU280" s="160" t="s">
        <v>81</v>
      </c>
      <c r="AV280" s="13" t="s">
        <v>19</v>
      </c>
      <c r="AW280" s="13" t="s">
        <v>31</v>
      </c>
      <c r="AX280" s="13" t="s">
        <v>74</v>
      </c>
      <c r="AY280" s="160" t="s">
        <v>160</v>
      </c>
    </row>
    <row r="281" spans="1:65" s="14" customFormat="1" x14ac:dyDescent="0.2">
      <c r="B281" s="165"/>
      <c r="D281" s="155" t="s">
        <v>171</v>
      </c>
      <c r="E281" s="166" t="s">
        <v>1</v>
      </c>
      <c r="F281" s="167" t="s">
        <v>1230</v>
      </c>
      <c r="H281" s="168">
        <v>0.156</v>
      </c>
      <c r="L281" s="165"/>
      <c r="M281" s="169"/>
      <c r="N281" s="170"/>
      <c r="O281" s="170"/>
      <c r="P281" s="170"/>
      <c r="Q281" s="170"/>
      <c r="R281" s="170"/>
      <c r="S281" s="170"/>
      <c r="T281" s="171"/>
      <c r="AT281" s="166" t="s">
        <v>171</v>
      </c>
      <c r="AU281" s="166" t="s">
        <v>81</v>
      </c>
      <c r="AV281" s="14" t="s">
        <v>81</v>
      </c>
      <c r="AW281" s="14" t="s">
        <v>31</v>
      </c>
      <c r="AX281" s="14" t="s">
        <v>74</v>
      </c>
      <c r="AY281" s="166" t="s">
        <v>160</v>
      </c>
    </row>
    <row r="282" spans="1:65" s="15" customFormat="1" x14ac:dyDescent="0.2">
      <c r="B282" s="172"/>
      <c r="D282" s="155" t="s">
        <v>171</v>
      </c>
      <c r="E282" s="173" t="s">
        <v>1</v>
      </c>
      <c r="F282" s="174" t="s">
        <v>176</v>
      </c>
      <c r="H282" s="175">
        <v>0.23400000000000001</v>
      </c>
      <c r="L282" s="172"/>
      <c r="M282" s="176"/>
      <c r="N282" s="177"/>
      <c r="O282" s="177"/>
      <c r="P282" s="177"/>
      <c r="Q282" s="177"/>
      <c r="R282" s="177"/>
      <c r="S282" s="177"/>
      <c r="T282" s="178"/>
      <c r="AT282" s="173" t="s">
        <v>171</v>
      </c>
      <c r="AU282" s="173" t="s">
        <v>81</v>
      </c>
      <c r="AV282" s="15" t="s">
        <v>167</v>
      </c>
      <c r="AW282" s="15" t="s">
        <v>31</v>
      </c>
      <c r="AX282" s="15" t="s">
        <v>19</v>
      </c>
      <c r="AY282" s="173" t="s">
        <v>160</v>
      </c>
    </row>
    <row r="283" spans="1:65" s="2" customFormat="1" ht="24" customHeight="1" x14ac:dyDescent="0.2">
      <c r="A283" s="30"/>
      <c r="B283" s="142"/>
      <c r="C283" s="143" t="s">
        <v>344</v>
      </c>
      <c r="D283" s="143" t="s">
        <v>162</v>
      </c>
      <c r="E283" s="144" t="s">
        <v>526</v>
      </c>
      <c r="F283" s="145" t="s">
        <v>527</v>
      </c>
      <c r="G283" s="146" t="s">
        <v>165</v>
      </c>
      <c r="H283" s="147">
        <v>13.728</v>
      </c>
      <c r="I283" s="148">
        <v>0</v>
      </c>
      <c r="J283" s="148">
        <f>ROUND(I283*H283,2)</f>
        <v>0</v>
      </c>
      <c r="K283" s="145" t="s">
        <v>166</v>
      </c>
      <c r="L283" s="31"/>
      <c r="M283" s="149" t="s">
        <v>1</v>
      </c>
      <c r="N283" s="150" t="s">
        <v>39</v>
      </c>
      <c r="O283" s="151">
        <v>0.23</v>
      </c>
      <c r="P283" s="151">
        <f>O283*H283</f>
        <v>3.1574400000000002</v>
      </c>
      <c r="Q283" s="151">
        <v>6.3000000000000003E-4</v>
      </c>
      <c r="R283" s="151">
        <f>Q283*H283</f>
        <v>8.6486400000000008E-3</v>
      </c>
      <c r="S283" s="151">
        <v>0</v>
      </c>
      <c r="T283" s="152">
        <f>S283*H283</f>
        <v>0</v>
      </c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153" t="s">
        <v>167</v>
      </c>
      <c r="AT283" s="153" t="s">
        <v>162</v>
      </c>
      <c r="AU283" s="153" t="s">
        <v>81</v>
      </c>
      <c r="AY283" s="18" t="s">
        <v>160</v>
      </c>
      <c r="BE283" s="154">
        <f>IF(N283="základní",J283,0)</f>
        <v>0</v>
      </c>
      <c r="BF283" s="154">
        <f>IF(N283="snížená",J283,0)</f>
        <v>0</v>
      </c>
      <c r="BG283" s="154">
        <f>IF(N283="zákl. přenesená",J283,0)</f>
        <v>0</v>
      </c>
      <c r="BH283" s="154">
        <f>IF(N283="sníž. přenesená",J283,0)</f>
        <v>0</v>
      </c>
      <c r="BI283" s="154">
        <f>IF(N283="nulová",J283,0)</f>
        <v>0</v>
      </c>
      <c r="BJ283" s="18" t="s">
        <v>19</v>
      </c>
      <c r="BK283" s="154">
        <f>ROUND(I283*H283,2)</f>
        <v>0</v>
      </c>
      <c r="BL283" s="18" t="s">
        <v>167</v>
      </c>
      <c r="BM283" s="153" t="s">
        <v>887</v>
      </c>
    </row>
    <row r="284" spans="1:65" s="2" customFormat="1" ht="19.5" x14ac:dyDescent="0.2">
      <c r="A284" s="30"/>
      <c r="B284" s="31"/>
      <c r="C284" s="30"/>
      <c r="D284" s="155" t="s">
        <v>169</v>
      </c>
      <c r="E284" s="30"/>
      <c r="F284" s="156" t="s">
        <v>529</v>
      </c>
      <c r="G284" s="30"/>
      <c r="H284" s="30"/>
      <c r="I284" s="30"/>
      <c r="J284" s="30"/>
      <c r="K284" s="30"/>
      <c r="L284" s="31"/>
      <c r="M284" s="157"/>
      <c r="N284" s="158"/>
      <c r="O284" s="56"/>
      <c r="P284" s="56"/>
      <c r="Q284" s="56"/>
      <c r="R284" s="56"/>
      <c r="S284" s="56"/>
      <c r="T284" s="57"/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T284" s="18" t="s">
        <v>169</v>
      </c>
      <c r="AU284" s="18" t="s">
        <v>81</v>
      </c>
    </row>
    <row r="285" spans="1:65" s="13" customFormat="1" x14ac:dyDescent="0.2">
      <c r="B285" s="159"/>
      <c r="D285" s="155" t="s">
        <v>171</v>
      </c>
      <c r="E285" s="160" t="s">
        <v>1</v>
      </c>
      <c r="F285" s="161" t="s">
        <v>865</v>
      </c>
      <c r="H285" s="160" t="s">
        <v>1</v>
      </c>
      <c r="L285" s="159"/>
      <c r="M285" s="162"/>
      <c r="N285" s="163"/>
      <c r="O285" s="163"/>
      <c r="P285" s="163"/>
      <c r="Q285" s="163"/>
      <c r="R285" s="163"/>
      <c r="S285" s="163"/>
      <c r="T285" s="164"/>
      <c r="AT285" s="160" t="s">
        <v>171</v>
      </c>
      <c r="AU285" s="160" t="s">
        <v>81</v>
      </c>
      <c r="AV285" s="13" t="s">
        <v>19</v>
      </c>
      <c r="AW285" s="13" t="s">
        <v>31</v>
      </c>
      <c r="AX285" s="13" t="s">
        <v>74</v>
      </c>
      <c r="AY285" s="160" t="s">
        <v>160</v>
      </c>
    </row>
    <row r="286" spans="1:65" s="13" customFormat="1" x14ac:dyDescent="0.2">
      <c r="B286" s="159"/>
      <c r="D286" s="155" t="s">
        <v>171</v>
      </c>
      <c r="E286" s="160" t="s">
        <v>1</v>
      </c>
      <c r="F286" s="161" t="s">
        <v>1171</v>
      </c>
      <c r="H286" s="160" t="s">
        <v>1</v>
      </c>
      <c r="L286" s="159"/>
      <c r="M286" s="162"/>
      <c r="N286" s="163"/>
      <c r="O286" s="163"/>
      <c r="P286" s="163"/>
      <c r="Q286" s="163"/>
      <c r="R286" s="163"/>
      <c r="S286" s="163"/>
      <c r="T286" s="164"/>
      <c r="AT286" s="160" t="s">
        <v>171</v>
      </c>
      <c r="AU286" s="160" t="s">
        <v>81</v>
      </c>
      <c r="AV286" s="13" t="s">
        <v>19</v>
      </c>
      <c r="AW286" s="13" t="s">
        <v>31</v>
      </c>
      <c r="AX286" s="13" t="s">
        <v>74</v>
      </c>
      <c r="AY286" s="160" t="s">
        <v>160</v>
      </c>
    </row>
    <row r="287" spans="1:65" s="14" customFormat="1" x14ac:dyDescent="0.2">
      <c r="B287" s="165"/>
      <c r="D287" s="155" t="s">
        <v>171</v>
      </c>
      <c r="E287" s="166" t="s">
        <v>1</v>
      </c>
      <c r="F287" s="167" t="s">
        <v>1231</v>
      </c>
      <c r="H287" s="168">
        <v>5.2080000000000002</v>
      </c>
      <c r="L287" s="165"/>
      <c r="M287" s="169"/>
      <c r="N287" s="170"/>
      <c r="O287" s="170"/>
      <c r="P287" s="170"/>
      <c r="Q287" s="170"/>
      <c r="R287" s="170"/>
      <c r="S287" s="170"/>
      <c r="T287" s="171"/>
      <c r="AT287" s="166" t="s">
        <v>171</v>
      </c>
      <c r="AU287" s="166" t="s">
        <v>81</v>
      </c>
      <c r="AV287" s="14" t="s">
        <v>81</v>
      </c>
      <c r="AW287" s="14" t="s">
        <v>31</v>
      </c>
      <c r="AX287" s="14" t="s">
        <v>74</v>
      </c>
      <c r="AY287" s="166" t="s">
        <v>160</v>
      </c>
    </row>
    <row r="288" spans="1:65" s="13" customFormat="1" x14ac:dyDescent="0.2">
      <c r="B288" s="159"/>
      <c r="D288" s="155" t="s">
        <v>171</v>
      </c>
      <c r="E288" s="160" t="s">
        <v>1</v>
      </c>
      <c r="F288" s="161" t="s">
        <v>1022</v>
      </c>
      <c r="H288" s="160" t="s">
        <v>1</v>
      </c>
      <c r="L288" s="159"/>
      <c r="M288" s="162"/>
      <c r="N288" s="163"/>
      <c r="O288" s="163"/>
      <c r="P288" s="163"/>
      <c r="Q288" s="163"/>
      <c r="R288" s="163"/>
      <c r="S288" s="163"/>
      <c r="T288" s="164"/>
      <c r="AT288" s="160" t="s">
        <v>171</v>
      </c>
      <c r="AU288" s="160" t="s">
        <v>81</v>
      </c>
      <c r="AV288" s="13" t="s">
        <v>19</v>
      </c>
      <c r="AW288" s="13" t="s">
        <v>31</v>
      </c>
      <c r="AX288" s="13" t="s">
        <v>74</v>
      </c>
      <c r="AY288" s="160" t="s">
        <v>160</v>
      </c>
    </row>
    <row r="289" spans="1:65" s="14" customFormat="1" x14ac:dyDescent="0.2">
      <c r="B289" s="165"/>
      <c r="D289" s="155" t="s">
        <v>171</v>
      </c>
      <c r="E289" s="166" t="s">
        <v>1</v>
      </c>
      <c r="F289" s="167" t="s">
        <v>1232</v>
      </c>
      <c r="H289" s="168">
        <v>8.52</v>
      </c>
      <c r="L289" s="165"/>
      <c r="M289" s="169"/>
      <c r="N289" s="170"/>
      <c r="O289" s="170"/>
      <c r="P289" s="170"/>
      <c r="Q289" s="170"/>
      <c r="R289" s="170"/>
      <c r="S289" s="170"/>
      <c r="T289" s="171"/>
      <c r="AT289" s="166" t="s">
        <v>171</v>
      </c>
      <c r="AU289" s="166" t="s">
        <v>81</v>
      </c>
      <c r="AV289" s="14" t="s">
        <v>81</v>
      </c>
      <c r="AW289" s="14" t="s">
        <v>31</v>
      </c>
      <c r="AX289" s="14" t="s">
        <v>74</v>
      </c>
      <c r="AY289" s="166" t="s">
        <v>160</v>
      </c>
    </row>
    <row r="290" spans="1:65" s="15" customFormat="1" x14ac:dyDescent="0.2">
      <c r="B290" s="172"/>
      <c r="D290" s="155" t="s">
        <v>171</v>
      </c>
      <c r="E290" s="173" t="s">
        <v>1</v>
      </c>
      <c r="F290" s="174" t="s">
        <v>176</v>
      </c>
      <c r="H290" s="175">
        <v>13.728</v>
      </c>
      <c r="L290" s="172"/>
      <c r="M290" s="176"/>
      <c r="N290" s="177"/>
      <c r="O290" s="177"/>
      <c r="P290" s="177"/>
      <c r="Q290" s="177"/>
      <c r="R290" s="177"/>
      <c r="S290" s="177"/>
      <c r="T290" s="178"/>
      <c r="AT290" s="173" t="s">
        <v>171</v>
      </c>
      <c r="AU290" s="173" t="s">
        <v>81</v>
      </c>
      <c r="AV290" s="15" t="s">
        <v>167</v>
      </c>
      <c r="AW290" s="15" t="s">
        <v>31</v>
      </c>
      <c r="AX290" s="15" t="s">
        <v>19</v>
      </c>
      <c r="AY290" s="173" t="s">
        <v>160</v>
      </c>
    </row>
    <row r="291" spans="1:65" s="2" customFormat="1" ht="24" customHeight="1" x14ac:dyDescent="0.2">
      <c r="A291" s="30"/>
      <c r="B291" s="142"/>
      <c r="C291" s="143" t="s">
        <v>351</v>
      </c>
      <c r="D291" s="143" t="s">
        <v>162</v>
      </c>
      <c r="E291" s="144" t="s">
        <v>539</v>
      </c>
      <c r="F291" s="145" t="s">
        <v>540</v>
      </c>
      <c r="G291" s="146" t="s">
        <v>447</v>
      </c>
      <c r="H291" s="147">
        <v>2</v>
      </c>
      <c r="I291" s="148">
        <v>0</v>
      </c>
      <c r="J291" s="148">
        <f>ROUND(I291*H291,2)</f>
        <v>0</v>
      </c>
      <c r="K291" s="145" t="s">
        <v>166</v>
      </c>
      <c r="L291" s="31"/>
      <c r="M291" s="149" t="s">
        <v>1</v>
      </c>
      <c r="N291" s="150" t="s">
        <v>39</v>
      </c>
      <c r="O291" s="151">
        <v>1.2649999999999999</v>
      </c>
      <c r="P291" s="151">
        <f>O291*H291</f>
        <v>2.5299999999999998</v>
      </c>
      <c r="Q291" s="151">
        <v>6.4850000000000003E-3</v>
      </c>
      <c r="R291" s="151">
        <f>Q291*H291</f>
        <v>1.2970000000000001E-2</v>
      </c>
      <c r="S291" s="151">
        <v>0</v>
      </c>
      <c r="T291" s="152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53" t="s">
        <v>167</v>
      </c>
      <c r="AT291" s="153" t="s">
        <v>162</v>
      </c>
      <c r="AU291" s="153" t="s">
        <v>81</v>
      </c>
      <c r="AY291" s="18" t="s">
        <v>160</v>
      </c>
      <c r="BE291" s="154">
        <f>IF(N291="základní",J291,0)</f>
        <v>0</v>
      </c>
      <c r="BF291" s="154">
        <f>IF(N291="snížená",J291,0)</f>
        <v>0</v>
      </c>
      <c r="BG291" s="154">
        <f>IF(N291="zákl. přenesená",J291,0)</f>
        <v>0</v>
      </c>
      <c r="BH291" s="154">
        <f>IF(N291="sníž. přenesená",J291,0)</f>
        <v>0</v>
      </c>
      <c r="BI291" s="154">
        <f>IF(N291="nulová",J291,0)</f>
        <v>0</v>
      </c>
      <c r="BJ291" s="18" t="s">
        <v>19</v>
      </c>
      <c r="BK291" s="154">
        <f>ROUND(I291*H291,2)</f>
        <v>0</v>
      </c>
      <c r="BL291" s="18" t="s">
        <v>167</v>
      </c>
      <c r="BM291" s="153" t="s">
        <v>889</v>
      </c>
    </row>
    <row r="292" spans="1:65" s="2" customFormat="1" ht="19.5" x14ac:dyDescent="0.2">
      <c r="A292" s="30"/>
      <c r="B292" s="31"/>
      <c r="C292" s="30"/>
      <c r="D292" s="155" t="s">
        <v>169</v>
      </c>
      <c r="E292" s="30"/>
      <c r="F292" s="156" t="s">
        <v>542</v>
      </c>
      <c r="G292" s="30"/>
      <c r="H292" s="30"/>
      <c r="I292" s="30"/>
      <c r="J292" s="30"/>
      <c r="K292" s="30"/>
      <c r="L292" s="31"/>
      <c r="M292" s="157"/>
      <c r="N292" s="158"/>
      <c r="O292" s="56"/>
      <c r="P292" s="56"/>
      <c r="Q292" s="56"/>
      <c r="R292" s="56"/>
      <c r="S292" s="56"/>
      <c r="T292" s="57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T292" s="18" t="s">
        <v>169</v>
      </c>
      <c r="AU292" s="18" t="s">
        <v>81</v>
      </c>
    </row>
    <row r="293" spans="1:65" s="13" customFormat="1" x14ac:dyDescent="0.2">
      <c r="B293" s="159"/>
      <c r="D293" s="155" t="s">
        <v>171</v>
      </c>
      <c r="E293" s="160" t="s">
        <v>1</v>
      </c>
      <c r="F293" s="161" t="s">
        <v>890</v>
      </c>
      <c r="H293" s="160" t="s">
        <v>1</v>
      </c>
      <c r="L293" s="159"/>
      <c r="M293" s="162"/>
      <c r="N293" s="163"/>
      <c r="O293" s="163"/>
      <c r="P293" s="163"/>
      <c r="Q293" s="163"/>
      <c r="R293" s="163"/>
      <c r="S293" s="163"/>
      <c r="T293" s="164"/>
      <c r="AT293" s="160" t="s">
        <v>171</v>
      </c>
      <c r="AU293" s="160" t="s">
        <v>81</v>
      </c>
      <c r="AV293" s="13" t="s">
        <v>19</v>
      </c>
      <c r="AW293" s="13" t="s">
        <v>31</v>
      </c>
      <c r="AX293" s="13" t="s">
        <v>74</v>
      </c>
      <c r="AY293" s="160" t="s">
        <v>160</v>
      </c>
    </row>
    <row r="294" spans="1:65" s="14" customFormat="1" x14ac:dyDescent="0.2">
      <c r="B294" s="165"/>
      <c r="D294" s="155" t="s">
        <v>171</v>
      </c>
      <c r="E294" s="166" t="s">
        <v>1</v>
      </c>
      <c r="F294" s="167" t="s">
        <v>81</v>
      </c>
      <c r="H294" s="168">
        <v>2</v>
      </c>
      <c r="L294" s="165"/>
      <c r="M294" s="169"/>
      <c r="N294" s="170"/>
      <c r="O294" s="170"/>
      <c r="P294" s="170"/>
      <c r="Q294" s="170"/>
      <c r="R294" s="170"/>
      <c r="S294" s="170"/>
      <c r="T294" s="171"/>
      <c r="AT294" s="166" t="s">
        <v>171</v>
      </c>
      <c r="AU294" s="166" t="s">
        <v>81</v>
      </c>
      <c r="AV294" s="14" t="s">
        <v>81</v>
      </c>
      <c r="AW294" s="14" t="s">
        <v>31</v>
      </c>
      <c r="AX294" s="14" t="s">
        <v>19</v>
      </c>
      <c r="AY294" s="166" t="s">
        <v>160</v>
      </c>
    </row>
    <row r="295" spans="1:65" s="2" customFormat="1" ht="24" customHeight="1" x14ac:dyDescent="0.2">
      <c r="A295" s="30"/>
      <c r="B295" s="142"/>
      <c r="C295" s="143" t="s">
        <v>356</v>
      </c>
      <c r="D295" s="143" t="s">
        <v>162</v>
      </c>
      <c r="E295" s="144" t="s">
        <v>1233</v>
      </c>
      <c r="F295" s="145" t="s">
        <v>1234</v>
      </c>
      <c r="G295" s="146" t="s">
        <v>165</v>
      </c>
      <c r="H295" s="147">
        <v>162.5</v>
      </c>
      <c r="I295" s="148">
        <v>0</v>
      </c>
      <c r="J295" s="148">
        <f>ROUND(I295*H295,2)</f>
        <v>0</v>
      </c>
      <c r="K295" s="145" t="s">
        <v>166</v>
      </c>
      <c r="L295" s="31"/>
      <c r="M295" s="149" t="s">
        <v>1</v>
      </c>
      <c r="N295" s="150" t="s">
        <v>39</v>
      </c>
      <c r="O295" s="151">
        <v>0.42</v>
      </c>
      <c r="P295" s="151">
        <f>O295*H295</f>
        <v>68.25</v>
      </c>
      <c r="Q295" s="151">
        <v>0</v>
      </c>
      <c r="R295" s="151">
        <f>Q295*H295</f>
        <v>0</v>
      </c>
      <c r="S295" s="151">
        <v>5.0000000000000001E-4</v>
      </c>
      <c r="T295" s="152">
        <f>S295*H295</f>
        <v>8.1250000000000003E-2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53" t="s">
        <v>167</v>
      </c>
      <c r="AT295" s="153" t="s">
        <v>162</v>
      </c>
      <c r="AU295" s="153" t="s">
        <v>81</v>
      </c>
      <c r="AY295" s="18" t="s">
        <v>160</v>
      </c>
      <c r="BE295" s="154">
        <f>IF(N295="základní",J295,0)</f>
        <v>0</v>
      </c>
      <c r="BF295" s="154">
        <f>IF(N295="snížená",J295,0)</f>
        <v>0</v>
      </c>
      <c r="BG295" s="154">
        <f>IF(N295="zákl. přenesená",J295,0)</f>
        <v>0</v>
      </c>
      <c r="BH295" s="154">
        <f>IF(N295="sníž. přenesená",J295,0)</f>
        <v>0</v>
      </c>
      <c r="BI295" s="154">
        <f>IF(N295="nulová",J295,0)</f>
        <v>0</v>
      </c>
      <c r="BJ295" s="18" t="s">
        <v>19</v>
      </c>
      <c r="BK295" s="154">
        <f>ROUND(I295*H295,2)</f>
        <v>0</v>
      </c>
      <c r="BL295" s="18" t="s">
        <v>167</v>
      </c>
      <c r="BM295" s="153" t="s">
        <v>1235</v>
      </c>
    </row>
    <row r="296" spans="1:65" s="2" customFormat="1" ht="19.5" x14ac:dyDescent="0.2">
      <c r="A296" s="30"/>
      <c r="B296" s="31"/>
      <c r="C296" s="30"/>
      <c r="D296" s="155" t="s">
        <v>169</v>
      </c>
      <c r="E296" s="30"/>
      <c r="F296" s="156" t="s">
        <v>1236</v>
      </c>
      <c r="G296" s="30"/>
      <c r="H296" s="30"/>
      <c r="I296" s="30"/>
      <c r="J296" s="30"/>
      <c r="K296" s="30"/>
      <c r="L296" s="31"/>
      <c r="M296" s="157"/>
      <c r="N296" s="158"/>
      <c r="O296" s="56"/>
      <c r="P296" s="56"/>
      <c r="Q296" s="56"/>
      <c r="R296" s="56"/>
      <c r="S296" s="56"/>
      <c r="T296" s="57"/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T296" s="18" t="s">
        <v>169</v>
      </c>
      <c r="AU296" s="18" t="s">
        <v>81</v>
      </c>
    </row>
    <row r="297" spans="1:65" s="13" customFormat="1" x14ac:dyDescent="0.2">
      <c r="B297" s="159"/>
      <c r="D297" s="155" t="s">
        <v>171</v>
      </c>
      <c r="E297" s="160" t="s">
        <v>1</v>
      </c>
      <c r="F297" s="161" t="s">
        <v>1237</v>
      </c>
      <c r="H297" s="160" t="s">
        <v>1</v>
      </c>
      <c r="L297" s="159"/>
      <c r="M297" s="162"/>
      <c r="N297" s="163"/>
      <c r="O297" s="163"/>
      <c r="P297" s="163"/>
      <c r="Q297" s="163"/>
      <c r="R297" s="163"/>
      <c r="S297" s="163"/>
      <c r="T297" s="164"/>
      <c r="AT297" s="160" t="s">
        <v>171</v>
      </c>
      <c r="AU297" s="160" t="s">
        <v>81</v>
      </c>
      <c r="AV297" s="13" t="s">
        <v>19</v>
      </c>
      <c r="AW297" s="13" t="s">
        <v>31</v>
      </c>
      <c r="AX297" s="13" t="s">
        <v>74</v>
      </c>
      <c r="AY297" s="160" t="s">
        <v>160</v>
      </c>
    </row>
    <row r="298" spans="1:65" s="13" customFormat="1" x14ac:dyDescent="0.2">
      <c r="B298" s="159"/>
      <c r="D298" s="155" t="s">
        <v>171</v>
      </c>
      <c r="E298" s="160" t="s">
        <v>1</v>
      </c>
      <c r="F298" s="161" t="s">
        <v>1022</v>
      </c>
      <c r="H298" s="160" t="s">
        <v>1</v>
      </c>
      <c r="L298" s="159"/>
      <c r="M298" s="162"/>
      <c r="N298" s="163"/>
      <c r="O298" s="163"/>
      <c r="P298" s="163"/>
      <c r="Q298" s="163"/>
      <c r="R298" s="163"/>
      <c r="S298" s="163"/>
      <c r="T298" s="164"/>
      <c r="AT298" s="160" t="s">
        <v>171</v>
      </c>
      <c r="AU298" s="160" t="s">
        <v>81</v>
      </c>
      <c r="AV298" s="13" t="s">
        <v>19</v>
      </c>
      <c r="AW298" s="13" t="s">
        <v>31</v>
      </c>
      <c r="AX298" s="13" t="s">
        <v>74</v>
      </c>
      <c r="AY298" s="160" t="s">
        <v>160</v>
      </c>
    </row>
    <row r="299" spans="1:65" s="14" customFormat="1" x14ac:dyDescent="0.2">
      <c r="B299" s="165"/>
      <c r="D299" s="155" t="s">
        <v>171</v>
      </c>
      <c r="E299" s="166" t="s">
        <v>1</v>
      </c>
      <c r="F299" s="167" t="s">
        <v>1170</v>
      </c>
      <c r="H299" s="168">
        <v>84.5</v>
      </c>
      <c r="L299" s="165"/>
      <c r="M299" s="169"/>
      <c r="N299" s="170"/>
      <c r="O299" s="170"/>
      <c r="P299" s="170"/>
      <c r="Q299" s="170"/>
      <c r="R299" s="170"/>
      <c r="S299" s="170"/>
      <c r="T299" s="171"/>
      <c r="AT299" s="166" t="s">
        <v>171</v>
      </c>
      <c r="AU299" s="166" t="s">
        <v>81</v>
      </c>
      <c r="AV299" s="14" t="s">
        <v>81</v>
      </c>
      <c r="AW299" s="14" t="s">
        <v>31</v>
      </c>
      <c r="AX299" s="14" t="s">
        <v>74</v>
      </c>
      <c r="AY299" s="166" t="s">
        <v>160</v>
      </c>
    </row>
    <row r="300" spans="1:65" s="13" customFormat="1" x14ac:dyDescent="0.2">
      <c r="B300" s="159"/>
      <c r="D300" s="155" t="s">
        <v>171</v>
      </c>
      <c r="E300" s="160" t="s">
        <v>1</v>
      </c>
      <c r="F300" s="161" t="s">
        <v>1171</v>
      </c>
      <c r="H300" s="160" t="s">
        <v>1</v>
      </c>
      <c r="L300" s="159"/>
      <c r="M300" s="162"/>
      <c r="N300" s="163"/>
      <c r="O300" s="163"/>
      <c r="P300" s="163"/>
      <c r="Q300" s="163"/>
      <c r="R300" s="163"/>
      <c r="S300" s="163"/>
      <c r="T300" s="164"/>
      <c r="AT300" s="160" t="s">
        <v>171</v>
      </c>
      <c r="AU300" s="160" t="s">
        <v>81</v>
      </c>
      <c r="AV300" s="13" t="s">
        <v>19</v>
      </c>
      <c r="AW300" s="13" t="s">
        <v>31</v>
      </c>
      <c r="AX300" s="13" t="s">
        <v>74</v>
      </c>
      <c r="AY300" s="160" t="s">
        <v>160</v>
      </c>
    </row>
    <row r="301" spans="1:65" s="14" customFormat="1" x14ac:dyDescent="0.2">
      <c r="B301" s="165"/>
      <c r="D301" s="155" t="s">
        <v>171</v>
      </c>
      <c r="E301" s="166" t="s">
        <v>1</v>
      </c>
      <c r="F301" s="167" t="s">
        <v>1172</v>
      </c>
      <c r="H301" s="168">
        <v>78</v>
      </c>
      <c r="L301" s="165"/>
      <c r="M301" s="169"/>
      <c r="N301" s="170"/>
      <c r="O301" s="170"/>
      <c r="P301" s="170"/>
      <c r="Q301" s="170"/>
      <c r="R301" s="170"/>
      <c r="S301" s="170"/>
      <c r="T301" s="171"/>
      <c r="AT301" s="166" t="s">
        <v>171</v>
      </c>
      <c r="AU301" s="166" t="s">
        <v>81</v>
      </c>
      <c r="AV301" s="14" t="s">
        <v>81</v>
      </c>
      <c r="AW301" s="14" t="s">
        <v>31</v>
      </c>
      <c r="AX301" s="14" t="s">
        <v>74</v>
      </c>
      <c r="AY301" s="166" t="s">
        <v>160</v>
      </c>
    </row>
    <row r="302" spans="1:65" s="15" customFormat="1" x14ac:dyDescent="0.2">
      <c r="B302" s="172"/>
      <c r="D302" s="155" t="s">
        <v>171</v>
      </c>
      <c r="E302" s="173" t="s">
        <v>1</v>
      </c>
      <c r="F302" s="174" t="s">
        <v>176</v>
      </c>
      <c r="H302" s="175">
        <v>162.5</v>
      </c>
      <c r="L302" s="172"/>
      <c r="M302" s="176"/>
      <c r="N302" s="177"/>
      <c r="O302" s="177"/>
      <c r="P302" s="177"/>
      <c r="Q302" s="177"/>
      <c r="R302" s="177"/>
      <c r="S302" s="177"/>
      <c r="T302" s="178"/>
      <c r="AT302" s="173" t="s">
        <v>171</v>
      </c>
      <c r="AU302" s="173" t="s">
        <v>81</v>
      </c>
      <c r="AV302" s="15" t="s">
        <v>167</v>
      </c>
      <c r="AW302" s="15" t="s">
        <v>31</v>
      </c>
      <c r="AX302" s="15" t="s">
        <v>19</v>
      </c>
      <c r="AY302" s="173" t="s">
        <v>160</v>
      </c>
    </row>
    <row r="303" spans="1:65" s="2" customFormat="1" ht="24" customHeight="1" x14ac:dyDescent="0.2">
      <c r="A303" s="30"/>
      <c r="B303" s="142"/>
      <c r="C303" s="143" t="s">
        <v>362</v>
      </c>
      <c r="D303" s="143" t="s">
        <v>162</v>
      </c>
      <c r="E303" s="144" t="s">
        <v>891</v>
      </c>
      <c r="F303" s="145" t="s">
        <v>892</v>
      </c>
      <c r="G303" s="146" t="s">
        <v>179</v>
      </c>
      <c r="H303" s="147">
        <v>17.119</v>
      </c>
      <c r="I303" s="148">
        <v>0</v>
      </c>
      <c r="J303" s="148">
        <f>ROUND(I303*H303,2)</f>
        <v>0</v>
      </c>
      <c r="K303" s="145" t="s">
        <v>166</v>
      </c>
      <c r="L303" s="31"/>
      <c r="M303" s="149" t="s">
        <v>1</v>
      </c>
      <c r="N303" s="150" t="s">
        <v>39</v>
      </c>
      <c r="O303" s="151">
        <v>7.45</v>
      </c>
      <c r="P303" s="151">
        <f>O303*H303</f>
        <v>127.53655000000001</v>
      </c>
      <c r="Q303" s="151">
        <v>0</v>
      </c>
      <c r="R303" s="151">
        <f>Q303*H303</f>
        <v>0</v>
      </c>
      <c r="S303" s="151">
        <v>1.8</v>
      </c>
      <c r="T303" s="152">
        <f>S303*H303</f>
        <v>30.8142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3" t="s">
        <v>167</v>
      </c>
      <c r="AT303" s="153" t="s">
        <v>162</v>
      </c>
      <c r="AU303" s="153" t="s">
        <v>81</v>
      </c>
      <c r="AY303" s="18" t="s">
        <v>160</v>
      </c>
      <c r="BE303" s="154">
        <f>IF(N303="základní",J303,0)</f>
        <v>0</v>
      </c>
      <c r="BF303" s="154">
        <f>IF(N303="snížená",J303,0)</f>
        <v>0</v>
      </c>
      <c r="BG303" s="154">
        <f>IF(N303="zákl. přenesená",J303,0)</f>
        <v>0</v>
      </c>
      <c r="BH303" s="154">
        <f>IF(N303="sníž. přenesená",J303,0)</f>
        <v>0</v>
      </c>
      <c r="BI303" s="154">
        <f>IF(N303="nulová",J303,0)</f>
        <v>0</v>
      </c>
      <c r="BJ303" s="18" t="s">
        <v>19</v>
      </c>
      <c r="BK303" s="154">
        <f>ROUND(I303*H303,2)</f>
        <v>0</v>
      </c>
      <c r="BL303" s="18" t="s">
        <v>167</v>
      </c>
      <c r="BM303" s="153" t="s">
        <v>893</v>
      </c>
    </row>
    <row r="304" spans="1:65" s="2" customFormat="1" ht="19.5" x14ac:dyDescent="0.2">
      <c r="A304" s="30"/>
      <c r="B304" s="31"/>
      <c r="C304" s="30"/>
      <c r="D304" s="155" t="s">
        <v>169</v>
      </c>
      <c r="E304" s="30"/>
      <c r="F304" s="156" t="s">
        <v>892</v>
      </c>
      <c r="G304" s="30"/>
      <c r="H304" s="30"/>
      <c r="I304" s="30"/>
      <c r="J304" s="30"/>
      <c r="K304" s="30"/>
      <c r="L304" s="31"/>
      <c r="M304" s="157"/>
      <c r="N304" s="158"/>
      <c r="O304" s="56"/>
      <c r="P304" s="56"/>
      <c r="Q304" s="56"/>
      <c r="R304" s="56"/>
      <c r="S304" s="56"/>
      <c r="T304" s="57"/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T304" s="18" t="s">
        <v>169</v>
      </c>
      <c r="AU304" s="18" t="s">
        <v>81</v>
      </c>
    </row>
    <row r="305" spans="1:65" s="13" customFormat="1" x14ac:dyDescent="0.2">
      <c r="B305" s="159"/>
      <c r="D305" s="155" t="s">
        <v>171</v>
      </c>
      <c r="E305" s="160" t="s">
        <v>1</v>
      </c>
      <c r="F305" s="161" t="s">
        <v>1238</v>
      </c>
      <c r="H305" s="160" t="s">
        <v>1</v>
      </c>
      <c r="L305" s="159"/>
      <c r="M305" s="162"/>
      <c r="N305" s="163"/>
      <c r="O305" s="163"/>
      <c r="P305" s="163"/>
      <c r="Q305" s="163"/>
      <c r="R305" s="163"/>
      <c r="S305" s="163"/>
      <c r="T305" s="164"/>
      <c r="AT305" s="160" t="s">
        <v>171</v>
      </c>
      <c r="AU305" s="160" t="s">
        <v>81</v>
      </c>
      <c r="AV305" s="13" t="s">
        <v>19</v>
      </c>
      <c r="AW305" s="13" t="s">
        <v>31</v>
      </c>
      <c r="AX305" s="13" t="s">
        <v>74</v>
      </c>
      <c r="AY305" s="160" t="s">
        <v>160</v>
      </c>
    </row>
    <row r="306" spans="1:65" s="13" customFormat="1" x14ac:dyDescent="0.2">
      <c r="B306" s="159"/>
      <c r="D306" s="155" t="s">
        <v>171</v>
      </c>
      <c r="E306" s="160" t="s">
        <v>1</v>
      </c>
      <c r="F306" s="161" t="s">
        <v>1171</v>
      </c>
      <c r="H306" s="160" t="s">
        <v>1</v>
      </c>
      <c r="L306" s="159"/>
      <c r="M306" s="162"/>
      <c r="N306" s="163"/>
      <c r="O306" s="163"/>
      <c r="P306" s="163"/>
      <c r="Q306" s="163"/>
      <c r="R306" s="163"/>
      <c r="S306" s="163"/>
      <c r="T306" s="164"/>
      <c r="AT306" s="160" t="s">
        <v>171</v>
      </c>
      <c r="AU306" s="160" t="s">
        <v>81</v>
      </c>
      <c r="AV306" s="13" t="s">
        <v>19</v>
      </c>
      <c r="AW306" s="13" t="s">
        <v>31</v>
      </c>
      <c r="AX306" s="13" t="s">
        <v>74</v>
      </c>
      <c r="AY306" s="160" t="s">
        <v>160</v>
      </c>
    </row>
    <row r="307" spans="1:65" s="14" customFormat="1" x14ac:dyDescent="0.2">
      <c r="B307" s="165"/>
      <c r="D307" s="155" t="s">
        <v>171</v>
      </c>
      <c r="E307" s="166" t="s">
        <v>1</v>
      </c>
      <c r="F307" s="167" t="s">
        <v>1239</v>
      </c>
      <c r="H307" s="168">
        <v>9.7850000000000001</v>
      </c>
      <c r="L307" s="165"/>
      <c r="M307" s="169"/>
      <c r="N307" s="170"/>
      <c r="O307" s="170"/>
      <c r="P307" s="170"/>
      <c r="Q307" s="170"/>
      <c r="R307" s="170"/>
      <c r="S307" s="170"/>
      <c r="T307" s="171"/>
      <c r="AT307" s="166" t="s">
        <v>171</v>
      </c>
      <c r="AU307" s="166" t="s">
        <v>81</v>
      </c>
      <c r="AV307" s="14" t="s">
        <v>81</v>
      </c>
      <c r="AW307" s="14" t="s">
        <v>31</v>
      </c>
      <c r="AX307" s="14" t="s">
        <v>74</v>
      </c>
      <c r="AY307" s="166" t="s">
        <v>160</v>
      </c>
    </row>
    <row r="308" spans="1:65" s="13" customFormat="1" x14ac:dyDescent="0.2">
      <c r="B308" s="159"/>
      <c r="D308" s="155" t="s">
        <v>171</v>
      </c>
      <c r="E308" s="160" t="s">
        <v>1</v>
      </c>
      <c r="F308" s="161" t="s">
        <v>1022</v>
      </c>
      <c r="H308" s="160" t="s">
        <v>1</v>
      </c>
      <c r="L308" s="159"/>
      <c r="M308" s="162"/>
      <c r="N308" s="163"/>
      <c r="O308" s="163"/>
      <c r="P308" s="163"/>
      <c r="Q308" s="163"/>
      <c r="R308" s="163"/>
      <c r="S308" s="163"/>
      <c r="T308" s="164"/>
      <c r="AT308" s="160" t="s">
        <v>171</v>
      </c>
      <c r="AU308" s="160" t="s">
        <v>81</v>
      </c>
      <c r="AV308" s="13" t="s">
        <v>19</v>
      </c>
      <c r="AW308" s="13" t="s">
        <v>31</v>
      </c>
      <c r="AX308" s="13" t="s">
        <v>74</v>
      </c>
      <c r="AY308" s="160" t="s">
        <v>160</v>
      </c>
    </row>
    <row r="309" spans="1:65" s="14" customFormat="1" x14ac:dyDescent="0.2">
      <c r="B309" s="165"/>
      <c r="D309" s="155" t="s">
        <v>171</v>
      </c>
      <c r="E309" s="166" t="s">
        <v>1</v>
      </c>
      <c r="F309" s="167" t="s">
        <v>1240</v>
      </c>
      <c r="H309" s="168">
        <v>7.3339999999999996</v>
      </c>
      <c r="L309" s="165"/>
      <c r="M309" s="169"/>
      <c r="N309" s="170"/>
      <c r="O309" s="170"/>
      <c r="P309" s="170"/>
      <c r="Q309" s="170"/>
      <c r="R309" s="170"/>
      <c r="S309" s="170"/>
      <c r="T309" s="171"/>
      <c r="AT309" s="166" t="s">
        <v>171</v>
      </c>
      <c r="AU309" s="166" t="s">
        <v>81</v>
      </c>
      <c r="AV309" s="14" t="s">
        <v>81</v>
      </c>
      <c r="AW309" s="14" t="s">
        <v>31</v>
      </c>
      <c r="AX309" s="14" t="s">
        <v>74</v>
      </c>
      <c r="AY309" s="166" t="s">
        <v>160</v>
      </c>
    </row>
    <row r="310" spans="1:65" s="15" customFormat="1" x14ac:dyDescent="0.2">
      <c r="B310" s="172"/>
      <c r="D310" s="155" t="s">
        <v>171</v>
      </c>
      <c r="E310" s="173" t="s">
        <v>1</v>
      </c>
      <c r="F310" s="174" t="s">
        <v>176</v>
      </c>
      <c r="H310" s="175">
        <v>17.119</v>
      </c>
      <c r="L310" s="172"/>
      <c r="M310" s="176"/>
      <c r="N310" s="177"/>
      <c r="O310" s="177"/>
      <c r="P310" s="177"/>
      <c r="Q310" s="177"/>
      <c r="R310" s="177"/>
      <c r="S310" s="177"/>
      <c r="T310" s="178"/>
      <c r="AT310" s="173" t="s">
        <v>171</v>
      </c>
      <c r="AU310" s="173" t="s">
        <v>81</v>
      </c>
      <c r="AV310" s="15" t="s">
        <v>167</v>
      </c>
      <c r="AW310" s="15" t="s">
        <v>31</v>
      </c>
      <c r="AX310" s="15" t="s">
        <v>19</v>
      </c>
      <c r="AY310" s="173" t="s">
        <v>160</v>
      </c>
    </row>
    <row r="311" spans="1:65" s="2" customFormat="1" ht="24" customHeight="1" x14ac:dyDescent="0.2">
      <c r="A311" s="30"/>
      <c r="B311" s="142"/>
      <c r="C311" s="143" t="s">
        <v>369</v>
      </c>
      <c r="D311" s="143" t="s">
        <v>162</v>
      </c>
      <c r="E311" s="144" t="s">
        <v>896</v>
      </c>
      <c r="F311" s="145" t="s">
        <v>897</v>
      </c>
      <c r="G311" s="146" t="s">
        <v>165</v>
      </c>
      <c r="H311" s="147">
        <v>64.599999999999994</v>
      </c>
      <c r="I311" s="148">
        <v>0</v>
      </c>
      <c r="J311" s="148">
        <f>ROUND(I311*H311,2)</f>
        <v>0</v>
      </c>
      <c r="K311" s="145" t="s">
        <v>166</v>
      </c>
      <c r="L311" s="31"/>
      <c r="M311" s="149" t="s">
        <v>1</v>
      </c>
      <c r="N311" s="150" t="s">
        <v>39</v>
      </c>
      <c r="O311" s="151">
        <v>0.154</v>
      </c>
      <c r="P311" s="151">
        <f>O311*H311</f>
        <v>9.9483999999999995</v>
      </c>
      <c r="Q311" s="151">
        <v>0</v>
      </c>
      <c r="R311" s="151">
        <f>Q311*H311</f>
        <v>0</v>
      </c>
      <c r="S311" s="151">
        <v>0</v>
      </c>
      <c r="T311" s="152">
        <f>S311*H311</f>
        <v>0</v>
      </c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R311" s="153" t="s">
        <v>167</v>
      </c>
      <c r="AT311" s="153" t="s">
        <v>162</v>
      </c>
      <c r="AU311" s="153" t="s">
        <v>81</v>
      </c>
      <c r="AY311" s="18" t="s">
        <v>160</v>
      </c>
      <c r="BE311" s="154">
        <f>IF(N311="základní",J311,0)</f>
        <v>0</v>
      </c>
      <c r="BF311" s="154">
        <f>IF(N311="snížená",J311,0)</f>
        <v>0</v>
      </c>
      <c r="BG311" s="154">
        <f>IF(N311="zákl. přenesená",J311,0)</f>
        <v>0</v>
      </c>
      <c r="BH311" s="154">
        <f>IF(N311="sníž. přenesená",J311,0)</f>
        <v>0</v>
      </c>
      <c r="BI311" s="154">
        <f>IF(N311="nulová",J311,0)</f>
        <v>0</v>
      </c>
      <c r="BJ311" s="18" t="s">
        <v>19</v>
      </c>
      <c r="BK311" s="154">
        <f>ROUND(I311*H311,2)</f>
        <v>0</v>
      </c>
      <c r="BL311" s="18" t="s">
        <v>167</v>
      </c>
      <c r="BM311" s="153" t="s">
        <v>898</v>
      </c>
    </row>
    <row r="312" spans="1:65" s="2" customFormat="1" ht="29.25" x14ac:dyDescent="0.2">
      <c r="A312" s="30"/>
      <c r="B312" s="31"/>
      <c r="C312" s="30"/>
      <c r="D312" s="155" t="s">
        <v>169</v>
      </c>
      <c r="E312" s="30"/>
      <c r="F312" s="156" t="s">
        <v>899</v>
      </c>
      <c r="G312" s="30"/>
      <c r="H312" s="30"/>
      <c r="I312" s="30"/>
      <c r="J312" s="30"/>
      <c r="K312" s="30"/>
      <c r="L312" s="31"/>
      <c r="M312" s="157"/>
      <c r="N312" s="158"/>
      <c r="O312" s="56"/>
      <c r="P312" s="56"/>
      <c r="Q312" s="56"/>
      <c r="R312" s="56"/>
      <c r="S312" s="56"/>
      <c r="T312" s="57"/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T312" s="18" t="s">
        <v>169</v>
      </c>
      <c r="AU312" s="18" t="s">
        <v>81</v>
      </c>
    </row>
    <row r="313" spans="1:65" s="13" customFormat="1" x14ac:dyDescent="0.2">
      <c r="B313" s="159"/>
      <c r="D313" s="155" t="s">
        <v>171</v>
      </c>
      <c r="E313" s="160" t="s">
        <v>1</v>
      </c>
      <c r="F313" s="161" t="s">
        <v>870</v>
      </c>
      <c r="H313" s="160" t="s">
        <v>1</v>
      </c>
      <c r="L313" s="159"/>
      <c r="M313" s="162"/>
      <c r="N313" s="163"/>
      <c r="O313" s="163"/>
      <c r="P313" s="163"/>
      <c r="Q313" s="163"/>
      <c r="R313" s="163"/>
      <c r="S313" s="163"/>
      <c r="T313" s="164"/>
      <c r="AT313" s="160" t="s">
        <v>171</v>
      </c>
      <c r="AU313" s="160" t="s">
        <v>81</v>
      </c>
      <c r="AV313" s="13" t="s">
        <v>19</v>
      </c>
      <c r="AW313" s="13" t="s">
        <v>31</v>
      </c>
      <c r="AX313" s="13" t="s">
        <v>74</v>
      </c>
      <c r="AY313" s="160" t="s">
        <v>160</v>
      </c>
    </row>
    <row r="314" spans="1:65" s="14" customFormat="1" x14ac:dyDescent="0.2">
      <c r="B314" s="165"/>
      <c r="D314" s="155" t="s">
        <v>171</v>
      </c>
      <c r="E314" s="166" t="s">
        <v>1</v>
      </c>
      <c r="F314" s="167" t="s">
        <v>1241</v>
      </c>
      <c r="H314" s="168">
        <v>16.600000000000001</v>
      </c>
      <c r="L314" s="165"/>
      <c r="M314" s="169"/>
      <c r="N314" s="170"/>
      <c r="O314" s="170"/>
      <c r="P314" s="170"/>
      <c r="Q314" s="170"/>
      <c r="R314" s="170"/>
      <c r="S314" s="170"/>
      <c r="T314" s="171"/>
      <c r="AT314" s="166" t="s">
        <v>171</v>
      </c>
      <c r="AU314" s="166" t="s">
        <v>81</v>
      </c>
      <c r="AV314" s="14" t="s">
        <v>81</v>
      </c>
      <c r="AW314" s="14" t="s">
        <v>31</v>
      </c>
      <c r="AX314" s="14" t="s">
        <v>74</v>
      </c>
      <c r="AY314" s="166" t="s">
        <v>160</v>
      </c>
    </row>
    <row r="315" spans="1:65" s="13" customFormat="1" x14ac:dyDescent="0.2">
      <c r="B315" s="159"/>
      <c r="D315" s="155" t="s">
        <v>171</v>
      </c>
      <c r="E315" s="160" t="s">
        <v>1</v>
      </c>
      <c r="F315" s="161" t="s">
        <v>872</v>
      </c>
      <c r="H315" s="160" t="s">
        <v>1</v>
      </c>
      <c r="L315" s="159"/>
      <c r="M315" s="162"/>
      <c r="N315" s="163"/>
      <c r="O315" s="163"/>
      <c r="P315" s="163"/>
      <c r="Q315" s="163"/>
      <c r="R315" s="163"/>
      <c r="S315" s="163"/>
      <c r="T315" s="164"/>
      <c r="AT315" s="160" t="s">
        <v>171</v>
      </c>
      <c r="AU315" s="160" t="s">
        <v>81</v>
      </c>
      <c r="AV315" s="13" t="s">
        <v>19</v>
      </c>
      <c r="AW315" s="13" t="s">
        <v>31</v>
      </c>
      <c r="AX315" s="13" t="s">
        <v>74</v>
      </c>
      <c r="AY315" s="160" t="s">
        <v>160</v>
      </c>
    </row>
    <row r="316" spans="1:65" s="14" customFormat="1" x14ac:dyDescent="0.2">
      <c r="B316" s="165"/>
      <c r="D316" s="155" t="s">
        <v>171</v>
      </c>
      <c r="E316" s="166" t="s">
        <v>1</v>
      </c>
      <c r="F316" s="167" t="s">
        <v>290</v>
      </c>
      <c r="H316" s="168">
        <v>17</v>
      </c>
      <c r="L316" s="165"/>
      <c r="M316" s="169"/>
      <c r="N316" s="170"/>
      <c r="O316" s="170"/>
      <c r="P316" s="170"/>
      <c r="Q316" s="170"/>
      <c r="R316" s="170"/>
      <c r="S316" s="170"/>
      <c r="T316" s="171"/>
      <c r="AT316" s="166" t="s">
        <v>171</v>
      </c>
      <c r="AU316" s="166" t="s">
        <v>81</v>
      </c>
      <c r="AV316" s="14" t="s">
        <v>81</v>
      </c>
      <c r="AW316" s="14" t="s">
        <v>31</v>
      </c>
      <c r="AX316" s="14" t="s">
        <v>74</v>
      </c>
      <c r="AY316" s="166" t="s">
        <v>160</v>
      </c>
    </row>
    <row r="317" spans="1:65" s="13" customFormat="1" x14ac:dyDescent="0.2">
      <c r="B317" s="159"/>
      <c r="D317" s="155" t="s">
        <v>171</v>
      </c>
      <c r="E317" s="160" t="s">
        <v>1</v>
      </c>
      <c r="F317" s="161" t="s">
        <v>902</v>
      </c>
      <c r="H317" s="160" t="s">
        <v>1</v>
      </c>
      <c r="L317" s="159"/>
      <c r="M317" s="162"/>
      <c r="N317" s="163"/>
      <c r="O317" s="163"/>
      <c r="P317" s="163"/>
      <c r="Q317" s="163"/>
      <c r="R317" s="163"/>
      <c r="S317" s="163"/>
      <c r="T317" s="164"/>
      <c r="AT317" s="160" t="s">
        <v>171</v>
      </c>
      <c r="AU317" s="160" t="s">
        <v>81</v>
      </c>
      <c r="AV317" s="13" t="s">
        <v>19</v>
      </c>
      <c r="AW317" s="13" t="s">
        <v>31</v>
      </c>
      <c r="AX317" s="13" t="s">
        <v>74</v>
      </c>
      <c r="AY317" s="160" t="s">
        <v>160</v>
      </c>
    </row>
    <row r="318" spans="1:65" s="14" customFormat="1" x14ac:dyDescent="0.2">
      <c r="B318" s="165"/>
      <c r="D318" s="155" t="s">
        <v>171</v>
      </c>
      <c r="E318" s="166" t="s">
        <v>1</v>
      </c>
      <c r="F318" s="167" t="s">
        <v>1242</v>
      </c>
      <c r="H318" s="168">
        <v>16.600000000000001</v>
      </c>
      <c r="L318" s="165"/>
      <c r="M318" s="169"/>
      <c r="N318" s="170"/>
      <c r="O318" s="170"/>
      <c r="P318" s="170"/>
      <c r="Q318" s="170"/>
      <c r="R318" s="170"/>
      <c r="S318" s="170"/>
      <c r="T318" s="171"/>
      <c r="AT318" s="166" t="s">
        <v>171</v>
      </c>
      <c r="AU318" s="166" t="s">
        <v>81</v>
      </c>
      <c r="AV318" s="14" t="s">
        <v>81</v>
      </c>
      <c r="AW318" s="14" t="s">
        <v>31</v>
      </c>
      <c r="AX318" s="14" t="s">
        <v>74</v>
      </c>
      <c r="AY318" s="166" t="s">
        <v>160</v>
      </c>
    </row>
    <row r="319" spans="1:65" s="14" customFormat="1" x14ac:dyDescent="0.2">
      <c r="B319" s="165"/>
      <c r="D319" s="155" t="s">
        <v>171</v>
      </c>
      <c r="E319" s="166" t="s">
        <v>1</v>
      </c>
      <c r="F319" s="167" t="s">
        <v>1243</v>
      </c>
      <c r="H319" s="168">
        <v>14.4</v>
      </c>
      <c r="L319" s="165"/>
      <c r="M319" s="169"/>
      <c r="N319" s="170"/>
      <c r="O319" s="170"/>
      <c r="P319" s="170"/>
      <c r="Q319" s="170"/>
      <c r="R319" s="170"/>
      <c r="S319" s="170"/>
      <c r="T319" s="171"/>
      <c r="AT319" s="166" t="s">
        <v>171</v>
      </c>
      <c r="AU319" s="166" t="s">
        <v>81</v>
      </c>
      <c r="AV319" s="14" t="s">
        <v>81</v>
      </c>
      <c r="AW319" s="14" t="s">
        <v>31</v>
      </c>
      <c r="AX319" s="14" t="s">
        <v>74</v>
      </c>
      <c r="AY319" s="166" t="s">
        <v>160</v>
      </c>
    </row>
    <row r="320" spans="1:65" s="15" customFormat="1" x14ac:dyDescent="0.2">
      <c r="B320" s="172"/>
      <c r="D320" s="155" t="s">
        <v>171</v>
      </c>
      <c r="E320" s="173" t="s">
        <v>1</v>
      </c>
      <c r="F320" s="174" t="s">
        <v>176</v>
      </c>
      <c r="H320" s="175">
        <v>64.599999999999994</v>
      </c>
      <c r="L320" s="172"/>
      <c r="M320" s="176"/>
      <c r="N320" s="177"/>
      <c r="O320" s="177"/>
      <c r="P320" s="177"/>
      <c r="Q320" s="177"/>
      <c r="R320" s="177"/>
      <c r="S320" s="177"/>
      <c r="T320" s="178"/>
      <c r="AT320" s="173" t="s">
        <v>171</v>
      </c>
      <c r="AU320" s="173" t="s">
        <v>81</v>
      </c>
      <c r="AV320" s="15" t="s">
        <v>167</v>
      </c>
      <c r="AW320" s="15" t="s">
        <v>31</v>
      </c>
      <c r="AX320" s="15" t="s">
        <v>19</v>
      </c>
      <c r="AY320" s="173" t="s">
        <v>160</v>
      </c>
    </row>
    <row r="321" spans="1:65" s="2" customFormat="1" ht="24" customHeight="1" x14ac:dyDescent="0.2">
      <c r="A321" s="30"/>
      <c r="B321" s="142"/>
      <c r="C321" s="143" t="s">
        <v>376</v>
      </c>
      <c r="D321" s="143" t="s">
        <v>162</v>
      </c>
      <c r="E321" s="144" t="s">
        <v>904</v>
      </c>
      <c r="F321" s="145" t="s">
        <v>905</v>
      </c>
      <c r="G321" s="146" t="s">
        <v>165</v>
      </c>
      <c r="H321" s="147">
        <v>1938</v>
      </c>
      <c r="I321" s="148">
        <v>0</v>
      </c>
      <c r="J321" s="148">
        <f>ROUND(I321*H321,2)</f>
        <v>0</v>
      </c>
      <c r="K321" s="145" t="s">
        <v>166</v>
      </c>
      <c r="L321" s="31"/>
      <c r="M321" s="149" t="s">
        <v>1</v>
      </c>
      <c r="N321" s="150" t="s">
        <v>39</v>
      </c>
      <c r="O321" s="151">
        <v>0</v>
      </c>
      <c r="P321" s="151">
        <f>O321*H321</f>
        <v>0</v>
      </c>
      <c r="Q321" s="151">
        <v>0</v>
      </c>
      <c r="R321" s="151">
        <f>Q321*H321</f>
        <v>0</v>
      </c>
      <c r="S321" s="151">
        <v>0</v>
      </c>
      <c r="T321" s="152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3" t="s">
        <v>167</v>
      </c>
      <c r="AT321" s="153" t="s">
        <v>162</v>
      </c>
      <c r="AU321" s="153" t="s">
        <v>81</v>
      </c>
      <c r="AY321" s="18" t="s">
        <v>160</v>
      </c>
      <c r="BE321" s="154">
        <f>IF(N321="základní",J321,0)</f>
        <v>0</v>
      </c>
      <c r="BF321" s="154">
        <f>IF(N321="snížená",J321,0)</f>
        <v>0</v>
      </c>
      <c r="BG321" s="154">
        <f>IF(N321="zákl. přenesená",J321,0)</f>
        <v>0</v>
      </c>
      <c r="BH321" s="154">
        <f>IF(N321="sníž. přenesená",J321,0)</f>
        <v>0</v>
      </c>
      <c r="BI321" s="154">
        <f>IF(N321="nulová",J321,0)</f>
        <v>0</v>
      </c>
      <c r="BJ321" s="18" t="s">
        <v>19</v>
      </c>
      <c r="BK321" s="154">
        <f>ROUND(I321*H321,2)</f>
        <v>0</v>
      </c>
      <c r="BL321" s="18" t="s">
        <v>167</v>
      </c>
      <c r="BM321" s="153" t="s">
        <v>906</v>
      </c>
    </row>
    <row r="322" spans="1:65" s="2" customFormat="1" ht="29.25" x14ac:dyDescent="0.2">
      <c r="A322" s="30"/>
      <c r="B322" s="31"/>
      <c r="C322" s="30"/>
      <c r="D322" s="155" t="s">
        <v>169</v>
      </c>
      <c r="E322" s="30"/>
      <c r="F322" s="156" t="s">
        <v>907</v>
      </c>
      <c r="G322" s="30"/>
      <c r="H322" s="30"/>
      <c r="I322" s="30"/>
      <c r="J322" s="30"/>
      <c r="K322" s="30"/>
      <c r="L322" s="31"/>
      <c r="M322" s="157"/>
      <c r="N322" s="158"/>
      <c r="O322" s="56"/>
      <c r="P322" s="56"/>
      <c r="Q322" s="56"/>
      <c r="R322" s="56"/>
      <c r="S322" s="56"/>
      <c r="T322" s="57"/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T322" s="18" t="s">
        <v>169</v>
      </c>
      <c r="AU322" s="18" t="s">
        <v>81</v>
      </c>
    </row>
    <row r="323" spans="1:65" s="14" customFormat="1" x14ac:dyDescent="0.2">
      <c r="B323" s="165"/>
      <c r="D323" s="155" t="s">
        <v>171</v>
      </c>
      <c r="E323" s="166" t="s">
        <v>1</v>
      </c>
      <c r="F323" s="167" t="s">
        <v>1244</v>
      </c>
      <c r="H323" s="168">
        <v>1938</v>
      </c>
      <c r="L323" s="165"/>
      <c r="M323" s="169"/>
      <c r="N323" s="170"/>
      <c r="O323" s="170"/>
      <c r="P323" s="170"/>
      <c r="Q323" s="170"/>
      <c r="R323" s="170"/>
      <c r="S323" s="170"/>
      <c r="T323" s="171"/>
      <c r="AT323" s="166" t="s">
        <v>171</v>
      </c>
      <c r="AU323" s="166" t="s">
        <v>81</v>
      </c>
      <c r="AV323" s="14" t="s">
        <v>81</v>
      </c>
      <c r="AW323" s="14" t="s">
        <v>31</v>
      </c>
      <c r="AX323" s="14" t="s">
        <v>74</v>
      </c>
      <c r="AY323" s="166" t="s">
        <v>160</v>
      </c>
    </row>
    <row r="324" spans="1:65" s="15" customFormat="1" x14ac:dyDescent="0.2">
      <c r="B324" s="172"/>
      <c r="D324" s="155" t="s">
        <v>171</v>
      </c>
      <c r="E324" s="173" t="s">
        <v>1</v>
      </c>
      <c r="F324" s="174" t="s">
        <v>176</v>
      </c>
      <c r="H324" s="175">
        <v>1938</v>
      </c>
      <c r="L324" s="172"/>
      <c r="M324" s="176"/>
      <c r="N324" s="177"/>
      <c r="O324" s="177"/>
      <c r="P324" s="177"/>
      <c r="Q324" s="177"/>
      <c r="R324" s="177"/>
      <c r="S324" s="177"/>
      <c r="T324" s="178"/>
      <c r="AT324" s="173" t="s">
        <v>171</v>
      </c>
      <c r="AU324" s="173" t="s">
        <v>81</v>
      </c>
      <c r="AV324" s="15" t="s">
        <v>167</v>
      </c>
      <c r="AW324" s="15" t="s">
        <v>31</v>
      </c>
      <c r="AX324" s="15" t="s">
        <v>19</v>
      </c>
      <c r="AY324" s="173" t="s">
        <v>160</v>
      </c>
    </row>
    <row r="325" spans="1:65" s="2" customFormat="1" ht="24" customHeight="1" x14ac:dyDescent="0.2">
      <c r="A325" s="30"/>
      <c r="B325" s="142"/>
      <c r="C325" s="143" t="s">
        <v>383</v>
      </c>
      <c r="D325" s="143" t="s">
        <v>162</v>
      </c>
      <c r="E325" s="144" t="s">
        <v>909</v>
      </c>
      <c r="F325" s="145" t="s">
        <v>910</v>
      </c>
      <c r="G325" s="146" t="s">
        <v>165</v>
      </c>
      <c r="H325" s="147">
        <v>64.599999999999994</v>
      </c>
      <c r="I325" s="148">
        <v>0</v>
      </c>
      <c r="J325" s="148">
        <f>ROUND(I325*H325,2)</f>
        <v>0</v>
      </c>
      <c r="K325" s="145" t="s">
        <v>166</v>
      </c>
      <c r="L325" s="31"/>
      <c r="M325" s="149" t="s">
        <v>1</v>
      </c>
      <c r="N325" s="150" t="s">
        <v>39</v>
      </c>
      <c r="O325" s="151">
        <v>9.7000000000000003E-2</v>
      </c>
      <c r="P325" s="151">
        <f>O325*H325</f>
        <v>6.2661999999999995</v>
      </c>
      <c r="Q325" s="151">
        <v>0</v>
      </c>
      <c r="R325" s="151">
        <f>Q325*H325</f>
        <v>0</v>
      </c>
      <c r="S325" s="151">
        <v>0</v>
      </c>
      <c r="T325" s="152">
        <f>S325*H325</f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53" t="s">
        <v>167</v>
      </c>
      <c r="AT325" s="153" t="s">
        <v>162</v>
      </c>
      <c r="AU325" s="153" t="s">
        <v>81</v>
      </c>
      <c r="AY325" s="18" t="s">
        <v>160</v>
      </c>
      <c r="BE325" s="154">
        <f>IF(N325="základní",J325,0)</f>
        <v>0</v>
      </c>
      <c r="BF325" s="154">
        <f>IF(N325="snížená",J325,0)</f>
        <v>0</v>
      </c>
      <c r="BG325" s="154">
        <f>IF(N325="zákl. přenesená",J325,0)</f>
        <v>0</v>
      </c>
      <c r="BH325" s="154">
        <f>IF(N325="sníž. přenesená",J325,0)</f>
        <v>0</v>
      </c>
      <c r="BI325" s="154">
        <f>IF(N325="nulová",J325,0)</f>
        <v>0</v>
      </c>
      <c r="BJ325" s="18" t="s">
        <v>19</v>
      </c>
      <c r="BK325" s="154">
        <f>ROUND(I325*H325,2)</f>
        <v>0</v>
      </c>
      <c r="BL325" s="18" t="s">
        <v>167</v>
      </c>
      <c r="BM325" s="153" t="s">
        <v>911</v>
      </c>
    </row>
    <row r="326" spans="1:65" s="2" customFormat="1" ht="29.25" x14ac:dyDescent="0.2">
      <c r="A326" s="30"/>
      <c r="B326" s="31"/>
      <c r="C326" s="30"/>
      <c r="D326" s="155" t="s">
        <v>169</v>
      </c>
      <c r="E326" s="30"/>
      <c r="F326" s="156" t="s">
        <v>912</v>
      </c>
      <c r="G326" s="30"/>
      <c r="H326" s="30"/>
      <c r="I326" s="30"/>
      <c r="J326" s="30"/>
      <c r="K326" s="30"/>
      <c r="L326" s="31"/>
      <c r="M326" s="157"/>
      <c r="N326" s="158"/>
      <c r="O326" s="56"/>
      <c r="P326" s="56"/>
      <c r="Q326" s="56"/>
      <c r="R326" s="56"/>
      <c r="S326" s="56"/>
      <c r="T326" s="57"/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T326" s="18" t="s">
        <v>169</v>
      </c>
      <c r="AU326" s="18" t="s">
        <v>81</v>
      </c>
    </row>
    <row r="327" spans="1:65" s="14" customFormat="1" x14ac:dyDescent="0.2">
      <c r="B327" s="165"/>
      <c r="D327" s="155" t="s">
        <v>171</v>
      </c>
      <c r="E327" s="166" t="s">
        <v>1</v>
      </c>
      <c r="F327" s="167" t="s">
        <v>1245</v>
      </c>
      <c r="H327" s="168">
        <v>64.599999999999994</v>
      </c>
      <c r="L327" s="165"/>
      <c r="M327" s="169"/>
      <c r="N327" s="170"/>
      <c r="O327" s="170"/>
      <c r="P327" s="170"/>
      <c r="Q327" s="170"/>
      <c r="R327" s="170"/>
      <c r="S327" s="170"/>
      <c r="T327" s="171"/>
      <c r="AT327" s="166" t="s">
        <v>171</v>
      </c>
      <c r="AU327" s="166" t="s">
        <v>81</v>
      </c>
      <c r="AV327" s="14" t="s">
        <v>81</v>
      </c>
      <c r="AW327" s="14" t="s">
        <v>31</v>
      </c>
      <c r="AX327" s="14" t="s">
        <v>74</v>
      </c>
      <c r="AY327" s="166" t="s">
        <v>160</v>
      </c>
    </row>
    <row r="328" spans="1:65" s="15" customFormat="1" x14ac:dyDescent="0.2">
      <c r="B328" s="172"/>
      <c r="D328" s="155" t="s">
        <v>171</v>
      </c>
      <c r="E328" s="173" t="s">
        <v>1</v>
      </c>
      <c r="F328" s="174" t="s">
        <v>176</v>
      </c>
      <c r="H328" s="175">
        <v>64.599999999999994</v>
      </c>
      <c r="L328" s="172"/>
      <c r="M328" s="176"/>
      <c r="N328" s="177"/>
      <c r="O328" s="177"/>
      <c r="P328" s="177"/>
      <c r="Q328" s="177"/>
      <c r="R328" s="177"/>
      <c r="S328" s="177"/>
      <c r="T328" s="178"/>
      <c r="AT328" s="173" t="s">
        <v>171</v>
      </c>
      <c r="AU328" s="173" t="s">
        <v>81</v>
      </c>
      <c r="AV328" s="15" t="s">
        <v>167</v>
      </c>
      <c r="AW328" s="15" t="s">
        <v>31</v>
      </c>
      <c r="AX328" s="15" t="s">
        <v>19</v>
      </c>
      <c r="AY328" s="173" t="s">
        <v>160</v>
      </c>
    </row>
    <row r="329" spans="1:65" s="2" customFormat="1" ht="24" customHeight="1" x14ac:dyDescent="0.2">
      <c r="A329" s="30"/>
      <c r="B329" s="142"/>
      <c r="C329" s="143" t="s">
        <v>394</v>
      </c>
      <c r="D329" s="143" t="s">
        <v>162</v>
      </c>
      <c r="E329" s="144" t="s">
        <v>1246</v>
      </c>
      <c r="F329" s="145" t="s">
        <v>1247</v>
      </c>
      <c r="G329" s="146" t="s">
        <v>179</v>
      </c>
      <c r="H329" s="147">
        <v>44.902000000000001</v>
      </c>
      <c r="I329" s="148">
        <v>0</v>
      </c>
      <c r="J329" s="148">
        <f>ROUND(I329*H329,2)</f>
        <v>0</v>
      </c>
      <c r="K329" s="145" t="s">
        <v>166</v>
      </c>
      <c r="L329" s="31"/>
      <c r="M329" s="149" t="s">
        <v>1</v>
      </c>
      <c r="N329" s="150" t="s">
        <v>39</v>
      </c>
      <c r="O329" s="151">
        <v>9.5000000000000001E-2</v>
      </c>
      <c r="P329" s="151">
        <f>O329*H329</f>
        <v>4.2656900000000002</v>
      </c>
      <c r="Q329" s="151">
        <v>0</v>
      </c>
      <c r="R329" s="151">
        <f>Q329*H329</f>
        <v>0</v>
      </c>
      <c r="S329" s="151">
        <v>0</v>
      </c>
      <c r="T329" s="152">
        <f>S329*H329</f>
        <v>0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153" t="s">
        <v>167</v>
      </c>
      <c r="AT329" s="153" t="s">
        <v>162</v>
      </c>
      <c r="AU329" s="153" t="s">
        <v>81</v>
      </c>
      <c r="AY329" s="18" t="s">
        <v>160</v>
      </c>
      <c r="BE329" s="154">
        <f>IF(N329="základní",J329,0)</f>
        <v>0</v>
      </c>
      <c r="BF329" s="154">
        <f>IF(N329="snížená",J329,0)</f>
        <v>0</v>
      </c>
      <c r="BG329" s="154">
        <f>IF(N329="zákl. přenesená",J329,0)</f>
        <v>0</v>
      </c>
      <c r="BH329" s="154">
        <f>IF(N329="sníž. přenesená",J329,0)</f>
        <v>0</v>
      </c>
      <c r="BI329" s="154">
        <f>IF(N329="nulová",J329,0)</f>
        <v>0</v>
      </c>
      <c r="BJ329" s="18" t="s">
        <v>19</v>
      </c>
      <c r="BK329" s="154">
        <f>ROUND(I329*H329,2)</f>
        <v>0</v>
      </c>
      <c r="BL329" s="18" t="s">
        <v>167</v>
      </c>
      <c r="BM329" s="153" t="s">
        <v>1248</v>
      </c>
    </row>
    <row r="330" spans="1:65" s="2" customFormat="1" ht="29.25" x14ac:dyDescent="0.2">
      <c r="A330" s="30"/>
      <c r="B330" s="31"/>
      <c r="C330" s="30"/>
      <c r="D330" s="155" t="s">
        <v>169</v>
      </c>
      <c r="E330" s="30"/>
      <c r="F330" s="156" t="s">
        <v>1249</v>
      </c>
      <c r="G330" s="30"/>
      <c r="H330" s="30"/>
      <c r="I330" s="30"/>
      <c r="J330" s="30"/>
      <c r="K330" s="30"/>
      <c r="L330" s="31"/>
      <c r="M330" s="157"/>
      <c r="N330" s="158"/>
      <c r="O330" s="56"/>
      <c r="P330" s="56"/>
      <c r="Q330" s="56"/>
      <c r="R330" s="56"/>
      <c r="S330" s="56"/>
      <c r="T330" s="57"/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T330" s="18" t="s">
        <v>169</v>
      </c>
      <c r="AU330" s="18" t="s">
        <v>81</v>
      </c>
    </row>
    <row r="331" spans="1:65" s="14" customFormat="1" x14ac:dyDescent="0.2">
      <c r="B331" s="165"/>
      <c r="D331" s="155" t="s">
        <v>171</v>
      </c>
      <c r="E331" s="166" t="s">
        <v>1</v>
      </c>
      <c r="F331" s="167" t="s">
        <v>1250</v>
      </c>
      <c r="H331" s="168">
        <v>44.902000000000001</v>
      </c>
      <c r="L331" s="165"/>
      <c r="M331" s="169"/>
      <c r="N331" s="170"/>
      <c r="O331" s="170"/>
      <c r="P331" s="170"/>
      <c r="Q331" s="170"/>
      <c r="R331" s="170"/>
      <c r="S331" s="170"/>
      <c r="T331" s="171"/>
      <c r="AT331" s="166" t="s">
        <v>171</v>
      </c>
      <c r="AU331" s="166" t="s">
        <v>81</v>
      </c>
      <c r="AV331" s="14" t="s">
        <v>81</v>
      </c>
      <c r="AW331" s="14" t="s">
        <v>31</v>
      </c>
      <c r="AX331" s="14" t="s">
        <v>19</v>
      </c>
      <c r="AY331" s="166" t="s">
        <v>160</v>
      </c>
    </row>
    <row r="332" spans="1:65" s="2" customFormat="1" ht="24" customHeight="1" x14ac:dyDescent="0.2">
      <c r="A332" s="30"/>
      <c r="B332" s="142"/>
      <c r="C332" s="143" t="s">
        <v>400</v>
      </c>
      <c r="D332" s="143" t="s">
        <v>162</v>
      </c>
      <c r="E332" s="144" t="s">
        <v>1251</v>
      </c>
      <c r="F332" s="145" t="s">
        <v>1252</v>
      </c>
      <c r="G332" s="146" t="s">
        <v>179</v>
      </c>
      <c r="H332" s="147">
        <v>1347.06</v>
      </c>
      <c r="I332" s="148">
        <v>0</v>
      </c>
      <c r="J332" s="148">
        <f>ROUND(I332*H332,2)</f>
        <v>0</v>
      </c>
      <c r="K332" s="145" t="s">
        <v>166</v>
      </c>
      <c r="L332" s="31"/>
      <c r="M332" s="149" t="s">
        <v>1</v>
      </c>
      <c r="N332" s="150" t="s">
        <v>39</v>
      </c>
      <c r="O332" s="151">
        <v>0</v>
      </c>
      <c r="P332" s="151">
        <f>O332*H332</f>
        <v>0</v>
      </c>
      <c r="Q332" s="151">
        <v>0</v>
      </c>
      <c r="R332" s="151">
        <f>Q332*H332</f>
        <v>0</v>
      </c>
      <c r="S332" s="151">
        <v>0</v>
      </c>
      <c r="T332" s="152">
        <f>S332*H332</f>
        <v>0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153" t="s">
        <v>167</v>
      </c>
      <c r="AT332" s="153" t="s">
        <v>162</v>
      </c>
      <c r="AU332" s="153" t="s">
        <v>81</v>
      </c>
      <c r="AY332" s="18" t="s">
        <v>160</v>
      </c>
      <c r="BE332" s="154">
        <f>IF(N332="základní",J332,0)</f>
        <v>0</v>
      </c>
      <c r="BF332" s="154">
        <f>IF(N332="snížená",J332,0)</f>
        <v>0</v>
      </c>
      <c r="BG332" s="154">
        <f>IF(N332="zákl. přenesená",J332,0)</f>
        <v>0</v>
      </c>
      <c r="BH332" s="154">
        <f>IF(N332="sníž. přenesená",J332,0)</f>
        <v>0</v>
      </c>
      <c r="BI332" s="154">
        <f>IF(N332="nulová",J332,0)</f>
        <v>0</v>
      </c>
      <c r="BJ332" s="18" t="s">
        <v>19</v>
      </c>
      <c r="BK332" s="154">
        <f>ROUND(I332*H332,2)</f>
        <v>0</v>
      </c>
      <c r="BL332" s="18" t="s">
        <v>167</v>
      </c>
      <c r="BM332" s="153" t="s">
        <v>1253</v>
      </c>
    </row>
    <row r="333" spans="1:65" s="2" customFormat="1" ht="29.25" x14ac:dyDescent="0.2">
      <c r="A333" s="30"/>
      <c r="B333" s="31"/>
      <c r="C333" s="30"/>
      <c r="D333" s="155" t="s">
        <v>169</v>
      </c>
      <c r="E333" s="30"/>
      <c r="F333" s="156" t="s">
        <v>1254</v>
      </c>
      <c r="G333" s="30"/>
      <c r="H333" s="30"/>
      <c r="I333" s="30"/>
      <c r="J333" s="30"/>
      <c r="K333" s="30"/>
      <c r="L333" s="31"/>
      <c r="M333" s="157"/>
      <c r="N333" s="158"/>
      <c r="O333" s="56"/>
      <c r="P333" s="56"/>
      <c r="Q333" s="56"/>
      <c r="R333" s="56"/>
      <c r="S333" s="56"/>
      <c r="T333" s="57"/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T333" s="18" t="s">
        <v>169</v>
      </c>
      <c r="AU333" s="18" t="s">
        <v>81</v>
      </c>
    </row>
    <row r="334" spans="1:65" s="14" customFormat="1" x14ac:dyDescent="0.2">
      <c r="B334" s="165"/>
      <c r="D334" s="155" t="s">
        <v>171</v>
      </c>
      <c r="E334" s="166" t="s">
        <v>1</v>
      </c>
      <c r="F334" s="167" t="s">
        <v>1255</v>
      </c>
      <c r="H334" s="168">
        <v>1347.06</v>
      </c>
      <c r="L334" s="165"/>
      <c r="M334" s="169"/>
      <c r="N334" s="170"/>
      <c r="O334" s="170"/>
      <c r="P334" s="170"/>
      <c r="Q334" s="170"/>
      <c r="R334" s="170"/>
      <c r="S334" s="170"/>
      <c r="T334" s="171"/>
      <c r="AT334" s="166" t="s">
        <v>171</v>
      </c>
      <c r="AU334" s="166" t="s">
        <v>81</v>
      </c>
      <c r="AV334" s="14" t="s">
        <v>81</v>
      </c>
      <c r="AW334" s="14" t="s">
        <v>31</v>
      </c>
      <c r="AX334" s="14" t="s">
        <v>19</v>
      </c>
      <c r="AY334" s="166" t="s">
        <v>160</v>
      </c>
    </row>
    <row r="335" spans="1:65" s="2" customFormat="1" ht="24" customHeight="1" x14ac:dyDescent="0.2">
      <c r="A335" s="30"/>
      <c r="B335" s="142"/>
      <c r="C335" s="143" t="s">
        <v>407</v>
      </c>
      <c r="D335" s="143" t="s">
        <v>162</v>
      </c>
      <c r="E335" s="144" t="s">
        <v>1256</v>
      </c>
      <c r="F335" s="145" t="s">
        <v>1257</v>
      </c>
      <c r="G335" s="146" t="s">
        <v>179</v>
      </c>
      <c r="H335" s="147">
        <v>44.902000000000001</v>
      </c>
      <c r="I335" s="148">
        <v>0</v>
      </c>
      <c r="J335" s="148">
        <f>ROUND(I335*H335,2)</f>
        <v>0</v>
      </c>
      <c r="K335" s="145" t="s">
        <v>166</v>
      </c>
      <c r="L335" s="31"/>
      <c r="M335" s="149" t="s">
        <v>1</v>
      </c>
      <c r="N335" s="150" t="s">
        <v>39</v>
      </c>
      <c r="O335" s="151">
        <v>7.6999999999999999E-2</v>
      </c>
      <c r="P335" s="151">
        <f>O335*H335</f>
        <v>3.4574540000000002</v>
      </c>
      <c r="Q335" s="151">
        <v>0</v>
      </c>
      <c r="R335" s="151">
        <f>Q335*H335</f>
        <v>0</v>
      </c>
      <c r="S335" s="151">
        <v>0</v>
      </c>
      <c r="T335" s="152">
        <f>S335*H335</f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153" t="s">
        <v>167</v>
      </c>
      <c r="AT335" s="153" t="s">
        <v>162</v>
      </c>
      <c r="AU335" s="153" t="s">
        <v>81</v>
      </c>
      <c r="AY335" s="18" t="s">
        <v>160</v>
      </c>
      <c r="BE335" s="154">
        <f>IF(N335="základní",J335,0)</f>
        <v>0</v>
      </c>
      <c r="BF335" s="154">
        <f>IF(N335="snížená",J335,0)</f>
        <v>0</v>
      </c>
      <c r="BG335" s="154">
        <f>IF(N335="zákl. přenesená",J335,0)</f>
        <v>0</v>
      </c>
      <c r="BH335" s="154">
        <f>IF(N335="sníž. přenesená",J335,0)</f>
        <v>0</v>
      </c>
      <c r="BI335" s="154">
        <f>IF(N335="nulová",J335,0)</f>
        <v>0</v>
      </c>
      <c r="BJ335" s="18" t="s">
        <v>19</v>
      </c>
      <c r="BK335" s="154">
        <f>ROUND(I335*H335,2)</f>
        <v>0</v>
      </c>
      <c r="BL335" s="18" t="s">
        <v>167</v>
      </c>
      <c r="BM335" s="153" t="s">
        <v>1258</v>
      </c>
    </row>
    <row r="336" spans="1:65" s="2" customFormat="1" ht="29.25" x14ac:dyDescent="0.2">
      <c r="A336" s="30"/>
      <c r="B336" s="31"/>
      <c r="C336" s="30"/>
      <c r="D336" s="155" t="s">
        <v>169</v>
      </c>
      <c r="E336" s="30"/>
      <c r="F336" s="156" t="s">
        <v>1259</v>
      </c>
      <c r="G336" s="30"/>
      <c r="H336" s="30"/>
      <c r="I336" s="30"/>
      <c r="J336" s="30"/>
      <c r="K336" s="30"/>
      <c r="L336" s="31"/>
      <c r="M336" s="157"/>
      <c r="N336" s="158"/>
      <c r="O336" s="56"/>
      <c r="P336" s="56"/>
      <c r="Q336" s="56"/>
      <c r="R336" s="56"/>
      <c r="S336" s="56"/>
      <c r="T336" s="57"/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T336" s="18" t="s">
        <v>169</v>
      </c>
      <c r="AU336" s="18" t="s">
        <v>81</v>
      </c>
    </row>
    <row r="337" spans="1:65" s="2" customFormat="1" ht="24" customHeight="1" x14ac:dyDescent="0.2">
      <c r="A337" s="30"/>
      <c r="B337" s="142"/>
      <c r="C337" s="143" t="s">
        <v>413</v>
      </c>
      <c r="D337" s="143" t="s">
        <v>162</v>
      </c>
      <c r="E337" s="144" t="s">
        <v>914</v>
      </c>
      <c r="F337" s="145" t="s">
        <v>915</v>
      </c>
      <c r="G337" s="146" t="s">
        <v>165</v>
      </c>
      <c r="H337" s="147">
        <v>29.934999999999999</v>
      </c>
      <c r="I337" s="148">
        <v>0</v>
      </c>
      <c r="J337" s="148">
        <f>ROUND(I337*H337,2)</f>
        <v>0</v>
      </c>
      <c r="K337" s="145" t="s">
        <v>166</v>
      </c>
      <c r="L337" s="31"/>
      <c r="M337" s="149" t="s">
        <v>1</v>
      </c>
      <c r="N337" s="150" t="s">
        <v>39</v>
      </c>
      <c r="O337" s="151">
        <v>0.126</v>
      </c>
      <c r="P337" s="151">
        <f>O337*H337</f>
        <v>3.7718099999999999</v>
      </c>
      <c r="Q337" s="151">
        <v>2.1000000000000001E-4</v>
      </c>
      <c r="R337" s="151">
        <f>Q337*H337</f>
        <v>6.2863499999999996E-3</v>
      </c>
      <c r="S337" s="151">
        <v>0</v>
      </c>
      <c r="T337" s="152">
        <f>S337*H337</f>
        <v>0</v>
      </c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R337" s="153" t="s">
        <v>167</v>
      </c>
      <c r="AT337" s="153" t="s">
        <v>162</v>
      </c>
      <c r="AU337" s="153" t="s">
        <v>81</v>
      </c>
      <c r="AY337" s="18" t="s">
        <v>160</v>
      </c>
      <c r="BE337" s="154">
        <f>IF(N337="základní",J337,0)</f>
        <v>0</v>
      </c>
      <c r="BF337" s="154">
        <f>IF(N337="snížená",J337,0)</f>
        <v>0</v>
      </c>
      <c r="BG337" s="154">
        <f>IF(N337="zákl. přenesená",J337,0)</f>
        <v>0</v>
      </c>
      <c r="BH337" s="154">
        <f>IF(N337="sníž. přenesená",J337,0)</f>
        <v>0</v>
      </c>
      <c r="BI337" s="154">
        <f>IF(N337="nulová",J337,0)</f>
        <v>0</v>
      </c>
      <c r="BJ337" s="18" t="s">
        <v>19</v>
      </c>
      <c r="BK337" s="154">
        <f>ROUND(I337*H337,2)</f>
        <v>0</v>
      </c>
      <c r="BL337" s="18" t="s">
        <v>167</v>
      </c>
      <c r="BM337" s="153" t="s">
        <v>916</v>
      </c>
    </row>
    <row r="338" spans="1:65" s="2" customFormat="1" ht="19.5" x14ac:dyDescent="0.2">
      <c r="A338" s="30"/>
      <c r="B338" s="31"/>
      <c r="C338" s="30"/>
      <c r="D338" s="155" t="s">
        <v>169</v>
      </c>
      <c r="E338" s="30"/>
      <c r="F338" s="156" t="s">
        <v>917</v>
      </c>
      <c r="G338" s="30"/>
      <c r="H338" s="30"/>
      <c r="I338" s="30"/>
      <c r="J338" s="30"/>
      <c r="K338" s="30"/>
      <c r="L338" s="31"/>
      <c r="M338" s="157"/>
      <c r="N338" s="158"/>
      <c r="O338" s="56"/>
      <c r="P338" s="56"/>
      <c r="Q338" s="56"/>
      <c r="R338" s="56"/>
      <c r="S338" s="56"/>
      <c r="T338" s="57"/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T338" s="18" t="s">
        <v>169</v>
      </c>
      <c r="AU338" s="18" t="s">
        <v>81</v>
      </c>
    </row>
    <row r="339" spans="1:65" s="13" customFormat="1" x14ac:dyDescent="0.2">
      <c r="B339" s="159"/>
      <c r="D339" s="155" t="s">
        <v>171</v>
      </c>
      <c r="E339" s="160" t="s">
        <v>1</v>
      </c>
      <c r="F339" s="161" t="s">
        <v>761</v>
      </c>
      <c r="H339" s="160" t="s">
        <v>1</v>
      </c>
      <c r="L339" s="159"/>
      <c r="M339" s="162"/>
      <c r="N339" s="163"/>
      <c r="O339" s="163"/>
      <c r="P339" s="163"/>
      <c r="Q339" s="163"/>
      <c r="R339" s="163"/>
      <c r="S339" s="163"/>
      <c r="T339" s="164"/>
      <c r="AT339" s="160" t="s">
        <v>171</v>
      </c>
      <c r="AU339" s="160" t="s">
        <v>81</v>
      </c>
      <c r="AV339" s="13" t="s">
        <v>19</v>
      </c>
      <c r="AW339" s="13" t="s">
        <v>31</v>
      </c>
      <c r="AX339" s="13" t="s">
        <v>74</v>
      </c>
      <c r="AY339" s="160" t="s">
        <v>160</v>
      </c>
    </row>
    <row r="340" spans="1:65" s="14" customFormat="1" x14ac:dyDescent="0.2">
      <c r="B340" s="165"/>
      <c r="D340" s="155" t="s">
        <v>171</v>
      </c>
      <c r="E340" s="166" t="s">
        <v>1</v>
      </c>
      <c r="F340" s="167" t="s">
        <v>1260</v>
      </c>
      <c r="H340" s="168">
        <v>29.934999999999999</v>
      </c>
      <c r="L340" s="165"/>
      <c r="M340" s="169"/>
      <c r="N340" s="170"/>
      <c r="O340" s="170"/>
      <c r="P340" s="170"/>
      <c r="Q340" s="170"/>
      <c r="R340" s="170"/>
      <c r="S340" s="170"/>
      <c r="T340" s="171"/>
      <c r="AT340" s="166" t="s">
        <v>171</v>
      </c>
      <c r="AU340" s="166" t="s">
        <v>81</v>
      </c>
      <c r="AV340" s="14" t="s">
        <v>81</v>
      </c>
      <c r="AW340" s="14" t="s">
        <v>31</v>
      </c>
      <c r="AX340" s="14" t="s">
        <v>19</v>
      </c>
      <c r="AY340" s="166" t="s">
        <v>160</v>
      </c>
    </row>
    <row r="341" spans="1:65" s="2" customFormat="1" ht="24" customHeight="1" x14ac:dyDescent="0.2">
      <c r="A341" s="30"/>
      <c r="B341" s="142"/>
      <c r="C341" s="143" t="s">
        <v>418</v>
      </c>
      <c r="D341" s="143" t="s">
        <v>162</v>
      </c>
      <c r="E341" s="144" t="s">
        <v>1261</v>
      </c>
      <c r="F341" s="145" t="s">
        <v>1262</v>
      </c>
      <c r="G341" s="146" t="s">
        <v>179</v>
      </c>
      <c r="H341" s="147">
        <v>1.4530000000000001</v>
      </c>
      <c r="I341" s="148">
        <v>0</v>
      </c>
      <c r="J341" s="148">
        <f>ROUND(I341*H341,2)</f>
        <v>0</v>
      </c>
      <c r="K341" s="145" t="s">
        <v>166</v>
      </c>
      <c r="L341" s="31"/>
      <c r="M341" s="149" t="s">
        <v>1</v>
      </c>
      <c r="N341" s="150" t="s">
        <v>39</v>
      </c>
      <c r="O341" s="151">
        <v>7.84</v>
      </c>
      <c r="P341" s="151">
        <f>O341*H341</f>
        <v>11.39152</v>
      </c>
      <c r="Q341" s="151">
        <v>0</v>
      </c>
      <c r="R341" s="151">
        <f>Q341*H341</f>
        <v>0</v>
      </c>
      <c r="S341" s="151">
        <v>2.6</v>
      </c>
      <c r="T341" s="152">
        <f>S341*H341</f>
        <v>3.7778000000000005</v>
      </c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R341" s="153" t="s">
        <v>167</v>
      </c>
      <c r="AT341" s="153" t="s">
        <v>162</v>
      </c>
      <c r="AU341" s="153" t="s">
        <v>81</v>
      </c>
      <c r="AY341" s="18" t="s">
        <v>160</v>
      </c>
      <c r="BE341" s="154">
        <f>IF(N341="základní",J341,0)</f>
        <v>0</v>
      </c>
      <c r="BF341" s="154">
        <f>IF(N341="snížená",J341,0)</f>
        <v>0</v>
      </c>
      <c r="BG341" s="154">
        <f>IF(N341="zákl. přenesená",J341,0)</f>
        <v>0</v>
      </c>
      <c r="BH341" s="154">
        <f>IF(N341="sníž. přenesená",J341,0)</f>
        <v>0</v>
      </c>
      <c r="BI341" s="154">
        <f>IF(N341="nulová",J341,0)</f>
        <v>0</v>
      </c>
      <c r="BJ341" s="18" t="s">
        <v>19</v>
      </c>
      <c r="BK341" s="154">
        <f>ROUND(I341*H341,2)</f>
        <v>0</v>
      </c>
      <c r="BL341" s="18" t="s">
        <v>167</v>
      </c>
      <c r="BM341" s="153" t="s">
        <v>1263</v>
      </c>
    </row>
    <row r="342" spans="1:65" s="2" customFormat="1" x14ac:dyDescent="0.2">
      <c r="A342" s="30"/>
      <c r="B342" s="31"/>
      <c r="C342" s="30"/>
      <c r="D342" s="155" t="s">
        <v>169</v>
      </c>
      <c r="E342" s="30"/>
      <c r="F342" s="156" t="s">
        <v>1264</v>
      </c>
      <c r="G342" s="30"/>
      <c r="H342" s="30"/>
      <c r="I342" s="30"/>
      <c r="J342" s="30"/>
      <c r="K342" s="30"/>
      <c r="L342" s="31"/>
      <c r="M342" s="157"/>
      <c r="N342" s="158"/>
      <c r="O342" s="56"/>
      <c r="P342" s="56"/>
      <c r="Q342" s="56"/>
      <c r="R342" s="56"/>
      <c r="S342" s="56"/>
      <c r="T342" s="57"/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T342" s="18" t="s">
        <v>169</v>
      </c>
      <c r="AU342" s="18" t="s">
        <v>81</v>
      </c>
    </row>
    <row r="343" spans="1:65" s="13" customFormat="1" x14ac:dyDescent="0.2">
      <c r="B343" s="159"/>
      <c r="D343" s="155" t="s">
        <v>171</v>
      </c>
      <c r="E343" s="160" t="s">
        <v>1</v>
      </c>
      <c r="F343" s="161" t="s">
        <v>1191</v>
      </c>
      <c r="H343" s="160" t="s">
        <v>1</v>
      </c>
      <c r="L343" s="159"/>
      <c r="M343" s="162"/>
      <c r="N343" s="163"/>
      <c r="O343" s="163"/>
      <c r="P343" s="163"/>
      <c r="Q343" s="163"/>
      <c r="R343" s="163"/>
      <c r="S343" s="163"/>
      <c r="T343" s="164"/>
      <c r="AT343" s="160" t="s">
        <v>171</v>
      </c>
      <c r="AU343" s="160" t="s">
        <v>81</v>
      </c>
      <c r="AV343" s="13" t="s">
        <v>19</v>
      </c>
      <c r="AW343" s="13" t="s">
        <v>31</v>
      </c>
      <c r="AX343" s="13" t="s">
        <v>74</v>
      </c>
      <c r="AY343" s="160" t="s">
        <v>160</v>
      </c>
    </row>
    <row r="344" spans="1:65" s="14" customFormat="1" x14ac:dyDescent="0.2">
      <c r="B344" s="165"/>
      <c r="D344" s="155" t="s">
        <v>171</v>
      </c>
      <c r="E344" s="166" t="s">
        <v>1</v>
      </c>
      <c r="F344" s="167" t="s">
        <v>1265</v>
      </c>
      <c r="H344" s="168">
        <v>0.69799999999999995</v>
      </c>
      <c r="L344" s="165"/>
      <c r="M344" s="169"/>
      <c r="N344" s="170"/>
      <c r="O344" s="170"/>
      <c r="P344" s="170"/>
      <c r="Q344" s="170"/>
      <c r="R344" s="170"/>
      <c r="S344" s="170"/>
      <c r="T344" s="171"/>
      <c r="AT344" s="166" t="s">
        <v>171</v>
      </c>
      <c r="AU344" s="166" t="s">
        <v>81</v>
      </c>
      <c r="AV344" s="14" t="s">
        <v>81</v>
      </c>
      <c r="AW344" s="14" t="s">
        <v>31</v>
      </c>
      <c r="AX344" s="14" t="s">
        <v>74</v>
      </c>
      <c r="AY344" s="166" t="s">
        <v>160</v>
      </c>
    </row>
    <row r="345" spans="1:65" s="14" customFormat="1" x14ac:dyDescent="0.2">
      <c r="B345" s="165"/>
      <c r="D345" s="155" t="s">
        <v>171</v>
      </c>
      <c r="E345" s="166" t="s">
        <v>1</v>
      </c>
      <c r="F345" s="167" t="s">
        <v>1266</v>
      </c>
      <c r="H345" s="168">
        <v>0.755</v>
      </c>
      <c r="L345" s="165"/>
      <c r="M345" s="169"/>
      <c r="N345" s="170"/>
      <c r="O345" s="170"/>
      <c r="P345" s="170"/>
      <c r="Q345" s="170"/>
      <c r="R345" s="170"/>
      <c r="S345" s="170"/>
      <c r="T345" s="171"/>
      <c r="AT345" s="166" t="s">
        <v>171</v>
      </c>
      <c r="AU345" s="166" t="s">
        <v>81</v>
      </c>
      <c r="AV345" s="14" t="s">
        <v>81</v>
      </c>
      <c r="AW345" s="14" t="s">
        <v>31</v>
      </c>
      <c r="AX345" s="14" t="s">
        <v>74</v>
      </c>
      <c r="AY345" s="166" t="s">
        <v>160</v>
      </c>
    </row>
    <row r="346" spans="1:65" s="15" customFormat="1" x14ac:dyDescent="0.2">
      <c r="B346" s="172"/>
      <c r="D346" s="155" t="s">
        <v>171</v>
      </c>
      <c r="E346" s="173" t="s">
        <v>1</v>
      </c>
      <c r="F346" s="174" t="s">
        <v>176</v>
      </c>
      <c r="H346" s="175">
        <v>1.4530000000000001</v>
      </c>
      <c r="L346" s="172"/>
      <c r="M346" s="176"/>
      <c r="N346" s="177"/>
      <c r="O346" s="177"/>
      <c r="P346" s="177"/>
      <c r="Q346" s="177"/>
      <c r="R346" s="177"/>
      <c r="S346" s="177"/>
      <c r="T346" s="178"/>
      <c r="AT346" s="173" t="s">
        <v>171</v>
      </c>
      <c r="AU346" s="173" t="s">
        <v>81</v>
      </c>
      <c r="AV346" s="15" t="s">
        <v>167</v>
      </c>
      <c r="AW346" s="15" t="s">
        <v>31</v>
      </c>
      <c r="AX346" s="15" t="s">
        <v>19</v>
      </c>
      <c r="AY346" s="173" t="s">
        <v>160</v>
      </c>
    </row>
    <row r="347" spans="1:65" s="2" customFormat="1" ht="24" customHeight="1" x14ac:dyDescent="0.2">
      <c r="A347" s="30"/>
      <c r="B347" s="142"/>
      <c r="C347" s="143" t="s">
        <v>425</v>
      </c>
      <c r="D347" s="143" t="s">
        <v>162</v>
      </c>
      <c r="E347" s="144" t="s">
        <v>938</v>
      </c>
      <c r="F347" s="145" t="s">
        <v>939</v>
      </c>
      <c r="G347" s="146" t="s">
        <v>165</v>
      </c>
      <c r="H347" s="147">
        <v>156.37</v>
      </c>
      <c r="I347" s="148">
        <v>0</v>
      </c>
      <c r="J347" s="148">
        <f>ROUND(I347*H347,2)</f>
        <v>0</v>
      </c>
      <c r="K347" s="145" t="s">
        <v>166</v>
      </c>
      <c r="L347" s="31"/>
      <c r="M347" s="149" t="s">
        <v>1</v>
      </c>
      <c r="N347" s="150" t="s">
        <v>39</v>
      </c>
      <c r="O347" s="151">
        <v>0.27300000000000002</v>
      </c>
      <c r="P347" s="151">
        <f>O347*H347</f>
        <v>42.689010000000003</v>
      </c>
      <c r="Q347" s="151">
        <v>0</v>
      </c>
      <c r="R347" s="151">
        <f>Q347*H347</f>
        <v>0</v>
      </c>
      <c r="S347" s="151">
        <v>0</v>
      </c>
      <c r="T347" s="152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3" t="s">
        <v>167</v>
      </c>
      <c r="AT347" s="153" t="s">
        <v>162</v>
      </c>
      <c r="AU347" s="153" t="s">
        <v>81</v>
      </c>
      <c r="AY347" s="18" t="s">
        <v>160</v>
      </c>
      <c r="BE347" s="154">
        <f>IF(N347="základní",J347,0)</f>
        <v>0</v>
      </c>
      <c r="BF347" s="154">
        <f>IF(N347="snížená",J347,0)</f>
        <v>0</v>
      </c>
      <c r="BG347" s="154">
        <f>IF(N347="zákl. přenesená",J347,0)</f>
        <v>0</v>
      </c>
      <c r="BH347" s="154">
        <f>IF(N347="sníž. přenesená",J347,0)</f>
        <v>0</v>
      </c>
      <c r="BI347" s="154">
        <f>IF(N347="nulová",J347,0)</f>
        <v>0</v>
      </c>
      <c r="BJ347" s="18" t="s">
        <v>19</v>
      </c>
      <c r="BK347" s="154">
        <f>ROUND(I347*H347,2)</f>
        <v>0</v>
      </c>
      <c r="BL347" s="18" t="s">
        <v>167</v>
      </c>
      <c r="BM347" s="153" t="s">
        <v>1267</v>
      </c>
    </row>
    <row r="348" spans="1:65" s="2" customFormat="1" x14ac:dyDescent="0.2">
      <c r="A348" s="30"/>
      <c r="B348" s="31"/>
      <c r="C348" s="30"/>
      <c r="D348" s="155" t="s">
        <v>169</v>
      </c>
      <c r="E348" s="30"/>
      <c r="F348" s="156" t="s">
        <v>939</v>
      </c>
      <c r="G348" s="30"/>
      <c r="H348" s="30"/>
      <c r="I348" s="30"/>
      <c r="J348" s="30"/>
      <c r="K348" s="30"/>
      <c r="L348" s="31"/>
      <c r="M348" s="157"/>
      <c r="N348" s="158"/>
      <c r="O348" s="56"/>
      <c r="P348" s="56"/>
      <c r="Q348" s="56"/>
      <c r="R348" s="56"/>
      <c r="S348" s="56"/>
      <c r="T348" s="57"/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T348" s="18" t="s">
        <v>169</v>
      </c>
      <c r="AU348" s="18" t="s">
        <v>81</v>
      </c>
    </row>
    <row r="349" spans="1:65" s="13" customFormat="1" x14ac:dyDescent="0.2">
      <c r="B349" s="159"/>
      <c r="D349" s="155" t="s">
        <v>171</v>
      </c>
      <c r="E349" s="160" t="s">
        <v>1</v>
      </c>
      <c r="F349" s="161" t="s">
        <v>941</v>
      </c>
      <c r="H349" s="160" t="s">
        <v>1</v>
      </c>
      <c r="L349" s="159"/>
      <c r="M349" s="162"/>
      <c r="N349" s="163"/>
      <c r="O349" s="163"/>
      <c r="P349" s="163"/>
      <c r="Q349" s="163"/>
      <c r="R349" s="163"/>
      <c r="S349" s="163"/>
      <c r="T349" s="164"/>
      <c r="AT349" s="160" t="s">
        <v>171</v>
      </c>
      <c r="AU349" s="160" t="s">
        <v>81</v>
      </c>
      <c r="AV349" s="13" t="s">
        <v>19</v>
      </c>
      <c r="AW349" s="13" t="s">
        <v>31</v>
      </c>
      <c r="AX349" s="13" t="s">
        <v>74</v>
      </c>
      <c r="AY349" s="160" t="s">
        <v>160</v>
      </c>
    </row>
    <row r="350" spans="1:65" s="14" customFormat="1" x14ac:dyDescent="0.2">
      <c r="B350" s="165"/>
      <c r="D350" s="155" t="s">
        <v>171</v>
      </c>
      <c r="E350" s="166" t="s">
        <v>1</v>
      </c>
      <c r="F350" s="167" t="s">
        <v>1268</v>
      </c>
      <c r="H350" s="168">
        <v>103.038</v>
      </c>
      <c r="L350" s="165"/>
      <c r="M350" s="169"/>
      <c r="N350" s="170"/>
      <c r="O350" s="170"/>
      <c r="P350" s="170"/>
      <c r="Q350" s="170"/>
      <c r="R350" s="170"/>
      <c r="S350" s="170"/>
      <c r="T350" s="171"/>
      <c r="AT350" s="166" t="s">
        <v>171</v>
      </c>
      <c r="AU350" s="166" t="s">
        <v>81</v>
      </c>
      <c r="AV350" s="14" t="s">
        <v>81</v>
      </c>
      <c r="AW350" s="14" t="s">
        <v>31</v>
      </c>
      <c r="AX350" s="14" t="s">
        <v>74</v>
      </c>
      <c r="AY350" s="166" t="s">
        <v>160</v>
      </c>
    </row>
    <row r="351" spans="1:65" s="13" customFormat="1" x14ac:dyDescent="0.2">
      <c r="B351" s="159"/>
      <c r="D351" s="155" t="s">
        <v>171</v>
      </c>
      <c r="E351" s="160" t="s">
        <v>1</v>
      </c>
      <c r="F351" s="161" t="s">
        <v>1269</v>
      </c>
      <c r="H351" s="160" t="s">
        <v>1</v>
      </c>
      <c r="L351" s="159"/>
      <c r="M351" s="162"/>
      <c r="N351" s="163"/>
      <c r="O351" s="163"/>
      <c r="P351" s="163"/>
      <c r="Q351" s="163"/>
      <c r="R351" s="163"/>
      <c r="S351" s="163"/>
      <c r="T351" s="164"/>
      <c r="AT351" s="160" t="s">
        <v>171</v>
      </c>
      <c r="AU351" s="160" t="s">
        <v>81</v>
      </c>
      <c r="AV351" s="13" t="s">
        <v>19</v>
      </c>
      <c r="AW351" s="13" t="s">
        <v>31</v>
      </c>
      <c r="AX351" s="13" t="s">
        <v>74</v>
      </c>
      <c r="AY351" s="160" t="s">
        <v>160</v>
      </c>
    </row>
    <row r="352" spans="1:65" s="14" customFormat="1" x14ac:dyDescent="0.2">
      <c r="B352" s="165"/>
      <c r="D352" s="155" t="s">
        <v>171</v>
      </c>
      <c r="E352" s="166" t="s">
        <v>1</v>
      </c>
      <c r="F352" s="167" t="s">
        <v>1242</v>
      </c>
      <c r="H352" s="168">
        <v>16.600000000000001</v>
      </c>
      <c r="L352" s="165"/>
      <c r="M352" s="169"/>
      <c r="N352" s="170"/>
      <c r="O352" s="170"/>
      <c r="P352" s="170"/>
      <c r="Q352" s="170"/>
      <c r="R352" s="170"/>
      <c r="S352" s="170"/>
      <c r="T352" s="171"/>
      <c r="AT352" s="166" t="s">
        <v>171</v>
      </c>
      <c r="AU352" s="166" t="s">
        <v>81</v>
      </c>
      <c r="AV352" s="14" t="s">
        <v>81</v>
      </c>
      <c r="AW352" s="14" t="s">
        <v>31</v>
      </c>
      <c r="AX352" s="14" t="s">
        <v>74</v>
      </c>
      <c r="AY352" s="166" t="s">
        <v>160</v>
      </c>
    </row>
    <row r="353" spans="1:65" s="13" customFormat="1" x14ac:dyDescent="0.2">
      <c r="B353" s="159"/>
      <c r="D353" s="155" t="s">
        <v>171</v>
      </c>
      <c r="E353" s="160" t="s">
        <v>1</v>
      </c>
      <c r="F353" s="161" t="s">
        <v>1270</v>
      </c>
      <c r="H353" s="160" t="s">
        <v>1</v>
      </c>
      <c r="L353" s="159"/>
      <c r="M353" s="162"/>
      <c r="N353" s="163"/>
      <c r="O353" s="163"/>
      <c r="P353" s="163"/>
      <c r="Q353" s="163"/>
      <c r="R353" s="163"/>
      <c r="S353" s="163"/>
      <c r="T353" s="164"/>
      <c r="AT353" s="160" t="s">
        <v>171</v>
      </c>
      <c r="AU353" s="160" t="s">
        <v>81</v>
      </c>
      <c r="AV353" s="13" t="s">
        <v>19</v>
      </c>
      <c r="AW353" s="13" t="s">
        <v>31</v>
      </c>
      <c r="AX353" s="13" t="s">
        <v>74</v>
      </c>
      <c r="AY353" s="160" t="s">
        <v>160</v>
      </c>
    </row>
    <row r="354" spans="1:65" s="14" customFormat="1" x14ac:dyDescent="0.2">
      <c r="B354" s="165"/>
      <c r="D354" s="155" t="s">
        <v>171</v>
      </c>
      <c r="E354" s="166" t="s">
        <v>1</v>
      </c>
      <c r="F354" s="167" t="s">
        <v>1243</v>
      </c>
      <c r="H354" s="168">
        <v>14.4</v>
      </c>
      <c r="L354" s="165"/>
      <c r="M354" s="169"/>
      <c r="N354" s="170"/>
      <c r="O354" s="170"/>
      <c r="P354" s="170"/>
      <c r="Q354" s="170"/>
      <c r="R354" s="170"/>
      <c r="S354" s="170"/>
      <c r="T354" s="171"/>
      <c r="AT354" s="166" t="s">
        <v>171</v>
      </c>
      <c r="AU354" s="166" t="s">
        <v>81</v>
      </c>
      <c r="AV354" s="14" t="s">
        <v>81</v>
      </c>
      <c r="AW354" s="14" t="s">
        <v>31</v>
      </c>
      <c r="AX354" s="14" t="s">
        <v>74</v>
      </c>
      <c r="AY354" s="166" t="s">
        <v>160</v>
      </c>
    </row>
    <row r="355" spans="1:65" s="13" customFormat="1" x14ac:dyDescent="0.2">
      <c r="B355" s="159"/>
      <c r="D355" s="155" t="s">
        <v>171</v>
      </c>
      <c r="E355" s="160" t="s">
        <v>1</v>
      </c>
      <c r="F355" s="161" t="s">
        <v>900</v>
      </c>
      <c r="H355" s="160" t="s">
        <v>1</v>
      </c>
      <c r="L355" s="159"/>
      <c r="M355" s="162"/>
      <c r="N355" s="163"/>
      <c r="O355" s="163"/>
      <c r="P355" s="163"/>
      <c r="Q355" s="163"/>
      <c r="R355" s="163"/>
      <c r="S355" s="163"/>
      <c r="T355" s="164"/>
      <c r="AT355" s="160" t="s">
        <v>171</v>
      </c>
      <c r="AU355" s="160" t="s">
        <v>81</v>
      </c>
      <c r="AV355" s="13" t="s">
        <v>19</v>
      </c>
      <c r="AW355" s="13" t="s">
        <v>31</v>
      </c>
      <c r="AX355" s="13" t="s">
        <v>74</v>
      </c>
      <c r="AY355" s="160" t="s">
        <v>160</v>
      </c>
    </row>
    <row r="356" spans="1:65" s="13" customFormat="1" x14ac:dyDescent="0.2">
      <c r="B356" s="159"/>
      <c r="D356" s="155" t="s">
        <v>171</v>
      </c>
      <c r="E356" s="160" t="s">
        <v>1</v>
      </c>
      <c r="F356" s="161" t="s">
        <v>1271</v>
      </c>
      <c r="H356" s="160" t="s">
        <v>1</v>
      </c>
      <c r="L356" s="159"/>
      <c r="M356" s="162"/>
      <c r="N356" s="163"/>
      <c r="O356" s="163"/>
      <c r="P356" s="163"/>
      <c r="Q356" s="163"/>
      <c r="R356" s="163"/>
      <c r="S356" s="163"/>
      <c r="T356" s="164"/>
      <c r="AT356" s="160" t="s">
        <v>171</v>
      </c>
      <c r="AU356" s="160" t="s">
        <v>81</v>
      </c>
      <c r="AV356" s="13" t="s">
        <v>19</v>
      </c>
      <c r="AW356" s="13" t="s">
        <v>31</v>
      </c>
      <c r="AX356" s="13" t="s">
        <v>74</v>
      </c>
      <c r="AY356" s="160" t="s">
        <v>160</v>
      </c>
    </row>
    <row r="357" spans="1:65" s="14" customFormat="1" x14ac:dyDescent="0.2">
      <c r="B357" s="165"/>
      <c r="D357" s="155" t="s">
        <v>171</v>
      </c>
      <c r="E357" s="166" t="s">
        <v>1</v>
      </c>
      <c r="F357" s="167" t="s">
        <v>1272</v>
      </c>
      <c r="H357" s="168">
        <v>11.731999999999999</v>
      </c>
      <c r="L357" s="165"/>
      <c r="M357" s="169"/>
      <c r="N357" s="170"/>
      <c r="O357" s="170"/>
      <c r="P357" s="170"/>
      <c r="Q357" s="170"/>
      <c r="R357" s="170"/>
      <c r="S357" s="170"/>
      <c r="T357" s="171"/>
      <c r="AT357" s="166" t="s">
        <v>171</v>
      </c>
      <c r="AU357" s="166" t="s">
        <v>81</v>
      </c>
      <c r="AV357" s="14" t="s">
        <v>81</v>
      </c>
      <c r="AW357" s="14" t="s">
        <v>31</v>
      </c>
      <c r="AX357" s="14" t="s">
        <v>74</v>
      </c>
      <c r="AY357" s="166" t="s">
        <v>160</v>
      </c>
    </row>
    <row r="358" spans="1:65" s="13" customFormat="1" x14ac:dyDescent="0.2">
      <c r="B358" s="159"/>
      <c r="D358" s="155" t="s">
        <v>171</v>
      </c>
      <c r="E358" s="160" t="s">
        <v>1</v>
      </c>
      <c r="F358" s="161" t="s">
        <v>1273</v>
      </c>
      <c r="H358" s="160" t="s">
        <v>1</v>
      </c>
      <c r="L358" s="159"/>
      <c r="M358" s="162"/>
      <c r="N358" s="163"/>
      <c r="O358" s="163"/>
      <c r="P358" s="163"/>
      <c r="Q358" s="163"/>
      <c r="R358" s="163"/>
      <c r="S358" s="163"/>
      <c r="T358" s="164"/>
      <c r="AT358" s="160" t="s">
        <v>171</v>
      </c>
      <c r="AU358" s="160" t="s">
        <v>81</v>
      </c>
      <c r="AV358" s="13" t="s">
        <v>19</v>
      </c>
      <c r="AW358" s="13" t="s">
        <v>31</v>
      </c>
      <c r="AX358" s="13" t="s">
        <v>74</v>
      </c>
      <c r="AY358" s="160" t="s">
        <v>160</v>
      </c>
    </row>
    <row r="359" spans="1:65" s="14" customFormat="1" x14ac:dyDescent="0.2">
      <c r="B359" s="165"/>
      <c r="D359" s="155" t="s">
        <v>171</v>
      </c>
      <c r="E359" s="166" t="s">
        <v>1</v>
      </c>
      <c r="F359" s="167" t="s">
        <v>1274</v>
      </c>
      <c r="H359" s="168">
        <v>10.6</v>
      </c>
      <c r="L359" s="165"/>
      <c r="M359" s="169"/>
      <c r="N359" s="170"/>
      <c r="O359" s="170"/>
      <c r="P359" s="170"/>
      <c r="Q359" s="170"/>
      <c r="R359" s="170"/>
      <c r="S359" s="170"/>
      <c r="T359" s="171"/>
      <c r="AT359" s="166" t="s">
        <v>171</v>
      </c>
      <c r="AU359" s="166" t="s">
        <v>81</v>
      </c>
      <c r="AV359" s="14" t="s">
        <v>81</v>
      </c>
      <c r="AW359" s="14" t="s">
        <v>31</v>
      </c>
      <c r="AX359" s="14" t="s">
        <v>74</v>
      </c>
      <c r="AY359" s="166" t="s">
        <v>160</v>
      </c>
    </row>
    <row r="360" spans="1:65" s="15" customFormat="1" x14ac:dyDescent="0.2">
      <c r="B360" s="172"/>
      <c r="D360" s="155" t="s">
        <v>171</v>
      </c>
      <c r="E360" s="173" t="s">
        <v>1</v>
      </c>
      <c r="F360" s="174" t="s">
        <v>176</v>
      </c>
      <c r="H360" s="175">
        <v>156.37</v>
      </c>
      <c r="L360" s="172"/>
      <c r="M360" s="176"/>
      <c r="N360" s="177"/>
      <c r="O360" s="177"/>
      <c r="P360" s="177"/>
      <c r="Q360" s="177"/>
      <c r="R360" s="177"/>
      <c r="S360" s="177"/>
      <c r="T360" s="178"/>
      <c r="AT360" s="173" t="s">
        <v>171</v>
      </c>
      <c r="AU360" s="173" t="s">
        <v>81</v>
      </c>
      <c r="AV360" s="15" t="s">
        <v>167</v>
      </c>
      <c r="AW360" s="15" t="s">
        <v>31</v>
      </c>
      <c r="AX360" s="15" t="s">
        <v>19</v>
      </c>
      <c r="AY360" s="173" t="s">
        <v>160</v>
      </c>
    </row>
    <row r="361" spans="1:65" s="2" customFormat="1" ht="24" customHeight="1" x14ac:dyDescent="0.2">
      <c r="A361" s="30"/>
      <c r="B361" s="142"/>
      <c r="C361" s="143" t="s">
        <v>432</v>
      </c>
      <c r="D361" s="143" t="s">
        <v>162</v>
      </c>
      <c r="E361" s="144" t="s">
        <v>949</v>
      </c>
      <c r="F361" s="145" t="s">
        <v>950</v>
      </c>
      <c r="G361" s="146" t="s">
        <v>165</v>
      </c>
      <c r="H361" s="147">
        <v>156.37</v>
      </c>
      <c r="I361" s="148">
        <v>0</v>
      </c>
      <c r="J361" s="148">
        <f>ROUND(I361*H361,2)</f>
        <v>0</v>
      </c>
      <c r="K361" s="145" t="s">
        <v>166</v>
      </c>
      <c r="L361" s="31"/>
      <c r="M361" s="149" t="s">
        <v>1</v>
      </c>
      <c r="N361" s="150" t="s">
        <v>39</v>
      </c>
      <c r="O361" s="151">
        <v>0.247</v>
      </c>
      <c r="P361" s="151">
        <f>O361*H361</f>
        <v>38.623390000000001</v>
      </c>
      <c r="Q361" s="151">
        <v>4.8000000000000001E-2</v>
      </c>
      <c r="R361" s="151">
        <f>Q361*H361</f>
        <v>7.5057600000000004</v>
      </c>
      <c r="S361" s="151">
        <v>4.8000000000000001E-2</v>
      </c>
      <c r="T361" s="152">
        <f>S361*H361</f>
        <v>7.5057600000000004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153" t="s">
        <v>167</v>
      </c>
      <c r="AT361" s="153" t="s">
        <v>162</v>
      </c>
      <c r="AU361" s="153" t="s">
        <v>81</v>
      </c>
      <c r="AY361" s="18" t="s">
        <v>160</v>
      </c>
      <c r="BE361" s="154">
        <f>IF(N361="základní",J361,0)</f>
        <v>0</v>
      </c>
      <c r="BF361" s="154">
        <f>IF(N361="snížená",J361,0)</f>
        <v>0</v>
      </c>
      <c r="BG361" s="154">
        <f>IF(N361="zákl. přenesená",J361,0)</f>
        <v>0</v>
      </c>
      <c r="BH361" s="154">
        <f>IF(N361="sníž. přenesená",J361,0)</f>
        <v>0</v>
      </c>
      <c r="BI361" s="154">
        <f>IF(N361="nulová",J361,0)</f>
        <v>0</v>
      </c>
      <c r="BJ361" s="18" t="s">
        <v>19</v>
      </c>
      <c r="BK361" s="154">
        <f>ROUND(I361*H361,2)</f>
        <v>0</v>
      </c>
      <c r="BL361" s="18" t="s">
        <v>167</v>
      </c>
      <c r="BM361" s="153" t="s">
        <v>1275</v>
      </c>
    </row>
    <row r="362" spans="1:65" s="2" customFormat="1" x14ac:dyDescent="0.2">
      <c r="A362" s="30"/>
      <c r="B362" s="31"/>
      <c r="C362" s="30"/>
      <c r="D362" s="155" t="s">
        <v>169</v>
      </c>
      <c r="E362" s="30"/>
      <c r="F362" s="156" t="s">
        <v>952</v>
      </c>
      <c r="G362" s="30"/>
      <c r="H362" s="30"/>
      <c r="I362" s="30"/>
      <c r="J362" s="30"/>
      <c r="K362" s="30"/>
      <c r="L362" s="31"/>
      <c r="M362" s="157"/>
      <c r="N362" s="158"/>
      <c r="O362" s="56"/>
      <c r="P362" s="56"/>
      <c r="Q362" s="56"/>
      <c r="R362" s="56"/>
      <c r="S362" s="56"/>
      <c r="T362" s="57"/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T362" s="18" t="s">
        <v>169</v>
      </c>
      <c r="AU362" s="18" t="s">
        <v>81</v>
      </c>
    </row>
    <row r="363" spans="1:65" s="13" customFormat="1" x14ac:dyDescent="0.2">
      <c r="B363" s="159"/>
      <c r="D363" s="155" t="s">
        <v>171</v>
      </c>
      <c r="E363" s="160" t="s">
        <v>1</v>
      </c>
      <c r="F363" s="161" t="s">
        <v>941</v>
      </c>
      <c r="H363" s="160" t="s">
        <v>1</v>
      </c>
      <c r="L363" s="159"/>
      <c r="M363" s="162"/>
      <c r="N363" s="163"/>
      <c r="O363" s="163"/>
      <c r="P363" s="163"/>
      <c r="Q363" s="163"/>
      <c r="R363" s="163"/>
      <c r="S363" s="163"/>
      <c r="T363" s="164"/>
      <c r="AT363" s="160" t="s">
        <v>171</v>
      </c>
      <c r="AU363" s="160" t="s">
        <v>81</v>
      </c>
      <c r="AV363" s="13" t="s">
        <v>19</v>
      </c>
      <c r="AW363" s="13" t="s">
        <v>31</v>
      </c>
      <c r="AX363" s="13" t="s">
        <v>74</v>
      </c>
      <c r="AY363" s="160" t="s">
        <v>160</v>
      </c>
    </row>
    <row r="364" spans="1:65" s="14" customFormat="1" x14ac:dyDescent="0.2">
      <c r="B364" s="165"/>
      <c r="D364" s="155" t="s">
        <v>171</v>
      </c>
      <c r="E364" s="166" t="s">
        <v>1</v>
      </c>
      <c r="F364" s="167" t="s">
        <v>1268</v>
      </c>
      <c r="H364" s="168">
        <v>103.038</v>
      </c>
      <c r="L364" s="165"/>
      <c r="M364" s="169"/>
      <c r="N364" s="170"/>
      <c r="O364" s="170"/>
      <c r="P364" s="170"/>
      <c r="Q364" s="170"/>
      <c r="R364" s="170"/>
      <c r="S364" s="170"/>
      <c r="T364" s="171"/>
      <c r="AT364" s="166" t="s">
        <v>171</v>
      </c>
      <c r="AU364" s="166" t="s">
        <v>81</v>
      </c>
      <c r="AV364" s="14" t="s">
        <v>81</v>
      </c>
      <c r="AW364" s="14" t="s">
        <v>31</v>
      </c>
      <c r="AX364" s="14" t="s">
        <v>74</v>
      </c>
      <c r="AY364" s="166" t="s">
        <v>160</v>
      </c>
    </row>
    <row r="365" spans="1:65" s="13" customFormat="1" x14ac:dyDescent="0.2">
      <c r="B365" s="159"/>
      <c r="D365" s="155" t="s">
        <v>171</v>
      </c>
      <c r="E365" s="160" t="s">
        <v>1</v>
      </c>
      <c r="F365" s="161" t="s">
        <v>1269</v>
      </c>
      <c r="H365" s="160" t="s">
        <v>1</v>
      </c>
      <c r="L365" s="159"/>
      <c r="M365" s="162"/>
      <c r="N365" s="163"/>
      <c r="O365" s="163"/>
      <c r="P365" s="163"/>
      <c r="Q365" s="163"/>
      <c r="R365" s="163"/>
      <c r="S365" s="163"/>
      <c r="T365" s="164"/>
      <c r="AT365" s="160" t="s">
        <v>171</v>
      </c>
      <c r="AU365" s="160" t="s">
        <v>81</v>
      </c>
      <c r="AV365" s="13" t="s">
        <v>19</v>
      </c>
      <c r="AW365" s="13" t="s">
        <v>31</v>
      </c>
      <c r="AX365" s="13" t="s">
        <v>74</v>
      </c>
      <c r="AY365" s="160" t="s">
        <v>160</v>
      </c>
    </row>
    <row r="366" spans="1:65" s="14" customFormat="1" x14ac:dyDescent="0.2">
      <c r="B366" s="165"/>
      <c r="D366" s="155" t="s">
        <v>171</v>
      </c>
      <c r="E366" s="166" t="s">
        <v>1</v>
      </c>
      <c r="F366" s="167" t="s">
        <v>1242</v>
      </c>
      <c r="H366" s="168">
        <v>16.600000000000001</v>
      </c>
      <c r="L366" s="165"/>
      <c r="M366" s="169"/>
      <c r="N366" s="170"/>
      <c r="O366" s="170"/>
      <c r="P366" s="170"/>
      <c r="Q366" s="170"/>
      <c r="R366" s="170"/>
      <c r="S366" s="170"/>
      <c r="T366" s="171"/>
      <c r="AT366" s="166" t="s">
        <v>171</v>
      </c>
      <c r="AU366" s="166" t="s">
        <v>81</v>
      </c>
      <c r="AV366" s="14" t="s">
        <v>81</v>
      </c>
      <c r="AW366" s="14" t="s">
        <v>31</v>
      </c>
      <c r="AX366" s="14" t="s">
        <v>74</v>
      </c>
      <c r="AY366" s="166" t="s">
        <v>160</v>
      </c>
    </row>
    <row r="367" spans="1:65" s="13" customFormat="1" x14ac:dyDescent="0.2">
      <c r="B367" s="159"/>
      <c r="D367" s="155" t="s">
        <v>171</v>
      </c>
      <c r="E367" s="160" t="s">
        <v>1</v>
      </c>
      <c r="F367" s="161" t="s">
        <v>1270</v>
      </c>
      <c r="H367" s="160" t="s">
        <v>1</v>
      </c>
      <c r="L367" s="159"/>
      <c r="M367" s="162"/>
      <c r="N367" s="163"/>
      <c r="O367" s="163"/>
      <c r="P367" s="163"/>
      <c r="Q367" s="163"/>
      <c r="R367" s="163"/>
      <c r="S367" s="163"/>
      <c r="T367" s="164"/>
      <c r="AT367" s="160" t="s">
        <v>171</v>
      </c>
      <c r="AU367" s="160" t="s">
        <v>81</v>
      </c>
      <c r="AV367" s="13" t="s">
        <v>19</v>
      </c>
      <c r="AW367" s="13" t="s">
        <v>31</v>
      </c>
      <c r="AX367" s="13" t="s">
        <v>74</v>
      </c>
      <c r="AY367" s="160" t="s">
        <v>160</v>
      </c>
    </row>
    <row r="368" spans="1:65" s="14" customFormat="1" x14ac:dyDescent="0.2">
      <c r="B368" s="165"/>
      <c r="D368" s="155" t="s">
        <v>171</v>
      </c>
      <c r="E368" s="166" t="s">
        <v>1</v>
      </c>
      <c r="F368" s="167" t="s">
        <v>1243</v>
      </c>
      <c r="H368" s="168">
        <v>14.4</v>
      </c>
      <c r="L368" s="165"/>
      <c r="M368" s="169"/>
      <c r="N368" s="170"/>
      <c r="O368" s="170"/>
      <c r="P368" s="170"/>
      <c r="Q368" s="170"/>
      <c r="R368" s="170"/>
      <c r="S368" s="170"/>
      <c r="T368" s="171"/>
      <c r="AT368" s="166" t="s">
        <v>171</v>
      </c>
      <c r="AU368" s="166" t="s">
        <v>81</v>
      </c>
      <c r="AV368" s="14" t="s">
        <v>81</v>
      </c>
      <c r="AW368" s="14" t="s">
        <v>31</v>
      </c>
      <c r="AX368" s="14" t="s">
        <v>74</v>
      </c>
      <c r="AY368" s="166" t="s">
        <v>160</v>
      </c>
    </row>
    <row r="369" spans="1:65" s="13" customFormat="1" x14ac:dyDescent="0.2">
      <c r="B369" s="159"/>
      <c r="D369" s="155" t="s">
        <v>171</v>
      </c>
      <c r="E369" s="160" t="s">
        <v>1</v>
      </c>
      <c r="F369" s="161" t="s">
        <v>900</v>
      </c>
      <c r="H369" s="160" t="s">
        <v>1</v>
      </c>
      <c r="L369" s="159"/>
      <c r="M369" s="162"/>
      <c r="N369" s="163"/>
      <c r="O369" s="163"/>
      <c r="P369" s="163"/>
      <c r="Q369" s="163"/>
      <c r="R369" s="163"/>
      <c r="S369" s="163"/>
      <c r="T369" s="164"/>
      <c r="AT369" s="160" t="s">
        <v>171</v>
      </c>
      <c r="AU369" s="160" t="s">
        <v>81</v>
      </c>
      <c r="AV369" s="13" t="s">
        <v>19</v>
      </c>
      <c r="AW369" s="13" t="s">
        <v>31</v>
      </c>
      <c r="AX369" s="13" t="s">
        <v>74</v>
      </c>
      <c r="AY369" s="160" t="s">
        <v>160</v>
      </c>
    </row>
    <row r="370" spans="1:65" s="13" customFormat="1" x14ac:dyDescent="0.2">
      <c r="B370" s="159"/>
      <c r="D370" s="155" t="s">
        <v>171</v>
      </c>
      <c r="E370" s="160" t="s">
        <v>1</v>
      </c>
      <c r="F370" s="161" t="s">
        <v>1271</v>
      </c>
      <c r="H370" s="160" t="s">
        <v>1</v>
      </c>
      <c r="L370" s="159"/>
      <c r="M370" s="162"/>
      <c r="N370" s="163"/>
      <c r="O370" s="163"/>
      <c r="P370" s="163"/>
      <c r="Q370" s="163"/>
      <c r="R370" s="163"/>
      <c r="S370" s="163"/>
      <c r="T370" s="164"/>
      <c r="AT370" s="160" t="s">
        <v>171</v>
      </c>
      <c r="AU370" s="160" t="s">
        <v>81</v>
      </c>
      <c r="AV370" s="13" t="s">
        <v>19</v>
      </c>
      <c r="AW370" s="13" t="s">
        <v>31</v>
      </c>
      <c r="AX370" s="13" t="s">
        <v>74</v>
      </c>
      <c r="AY370" s="160" t="s">
        <v>160</v>
      </c>
    </row>
    <row r="371" spans="1:65" s="14" customFormat="1" x14ac:dyDescent="0.2">
      <c r="B371" s="165"/>
      <c r="D371" s="155" t="s">
        <v>171</v>
      </c>
      <c r="E371" s="166" t="s">
        <v>1</v>
      </c>
      <c r="F371" s="167" t="s">
        <v>1272</v>
      </c>
      <c r="H371" s="168">
        <v>11.731999999999999</v>
      </c>
      <c r="L371" s="165"/>
      <c r="M371" s="169"/>
      <c r="N371" s="170"/>
      <c r="O371" s="170"/>
      <c r="P371" s="170"/>
      <c r="Q371" s="170"/>
      <c r="R371" s="170"/>
      <c r="S371" s="170"/>
      <c r="T371" s="171"/>
      <c r="AT371" s="166" t="s">
        <v>171</v>
      </c>
      <c r="AU371" s="166" t="s">
        <v>81</v>
      </c>
      <c r="AV371" s="14" t="s">
        <v>81</v>
      </c>
      <c r="AW371" s="14" t="s">
        <v>31</v>
      </c>
      <c r="AX371" s="14" t="s">
        <v>74</v>
      </c>
      <c r="AY371" s="166" t="s">
        <v>160</v>
      </c>
    </row>
    <row r="372" spans="1:65" s="13" customFormat="1" x14ac:dyDescent="0.2">
      <c r="B372" s="159"/>
      <c r="D372" s="155" t="s">
        <v>171</v>
      </c>
      <c r="E372" s="160" t="s">
        <v>1</v>
      </c>
      <c r="F372" s="161" t="s">
        <v>1273</v>
      </c>
      <c r="H372" s="160" t="s">
        <v>1</v>
      </c>
      <c r="L372" s="159"/>
      <c r="M372" s="162"/>
      <c r="N372" s="163"/>
      <c r="O372" s="163"/>
      <c r="P372" s="163"/>
      <c r="Q372" s="163"/>
      <c r="R372" s="163"/>
      <c r="S372" s="163"/>
      <c r="T372" s="164"/>
      <c r="AT372" s="160" t="s">
        <v>171</v>
      </c>
      <c r="AU372" s="160" t="s">
        <v>81</v>
      </c>
      <c r="AV372" s="13" t="s">
        <v>19</v>
      </c>
      <c r="AW372" s="13" t="s">
        <v>31</v>
      </c>
      <c r="AX372" s="13" t="s">
        <v>74</v>
      </c>
      <c r="AY372" s="160" t="s">
        <v>160</v>
      </c>
    </row>
    <row r="373" spans="1:65" s="14" customFormat="1" x14ac:dyDescent="0.2">
      <c r="B373" s="165"/>
      <c r="D373" s="155" t="s">
        <v>171</v>
      </c>
      <c r="E373" s="166" t="s">
        <v>1</v>
      </c>
      <c r="F373" s="167" t="s">
        <v>1274</v>
      </c>
      <c r="H373" s="168">
        <v>10.6</v>
      </c>
      <c r="L373" s="165"/>
      <c r="M373" s="169"/>
      <c r="N373" s="170"/>
      <c r="O373" s="170"/>
      <c r="P373" s="170"/>
      <c r="Q373" s="170"/>
      <c r="R373" s="170"/>
      <c r="S373" s="170"/>
      <c r="T373" s="171"/>
      <c r="AT373" s="166" t="s">
        <v>171</v>
      </c>
      <c r="AU373" s="166" t="s">
        <v>81</v>
      </c>
      <c r="AV373" s="14" t="s">
        <v>81</v>
      </c>
      <c r="AW373" s="14" t="s">
        <v>31</v>
      </c>
      <c r="AX373" s="14" t="s">
        <v>74</v>
      </c>
      <c r="AY373" s="166" t="s">
        <v>160</v>
      </c>
    </row>
    <row r="374" spans="1:65" s="15" customFormat="1" x14ac:dyDescent="0.2">
      <c r="B374" s="172"/>
      <c r="D374" s="155" t="s">
        <v>171</v>
      </c>
      <c r="E374" s="173" t="s">
        <v>1</v>
      </c>
      <c r="F374" s="174" t="s">
        <v>176</v>
      </c>
      <c r="H374" s="175">
        <v>156.37</v>
      </c>
      <c r="L374" s="172"/>
      <c r="M374" s="176"/>
      <c r="N374" s="177"/>
      <c r="O374" s="177"/>
      <c r="P374" s="177"/>
      <c r="Q374" s="177"/>
      <c r="R374" s="177"/>
      <c r="S374" s="177"/>
      <c r="T374" s="178"/>
      <c r="AT374" s="173" t="s">
        <v>171</v>
      </c>
      <c r="AU374" s="173" t="s">
        <v>81</v>
      </c>
      <c r="AV374" s="15" t="s">
        <v>167</v>
      </c>
      <c r="AW374" s="15" t="s">
        <v>31</v>
      </c>
      <c r="AX374" s="15" t="s">
        <v>19</v>
      </c>
      <c r="AY374" s="173" t="s">
        <v>160</v>
      </c>
    </row>
    <row r="375" spans="1:65" s="2" customFormat="1" ht="16.5" customHeight="1" x14ac:dyDescent="0.2">
      <c r="A375" s="30"/>
      <c r="B375" s="142"/>
      <c r="C375" s="143" t="s">
        <v>439</v>
      </c>
      <c r="D375" s="143" t="s">
        <v>162</v>
      </c>
      <c r="E375" s="144" t="s">
        <v>953</v>
      </c>
      <c r="F375" s="145" t="s">
        <v>954</v>
      </c>
      <c r="G375" s="146" t="s">
        <v>165</v>
      </c>
      <c r="H375" s="147">
        <v>46.95</v>
      </c>
      <c r="I375" s="148">
        <v>0</v>
      </c>
      <c r="J375" s="148">
        <f>ROUND(I375*H375,2)</f>
        <v>0</v>
      </c>
      <c r="K375" s="145" t="s">
        <v>166</v>
      </c>
      <c r="L375" s="31"/>
      <c r="M375" s="149" t="s">
        <v>1</v>
      </c>
      <c r="N375" s="150" t="s">
        <v>39</v>
      </c>
      <c r="O375" s="151">
        <v>0.33500000000000002</v>
      </c>
      <c r="P375" s="151">
        <f>O375*H375</f>
        <v>15.728250000000003</v>
      </c>
      <c r="Q375" s="151">
        <v>0</v>
      </c>
      <c r="R375" s="151">
        <f>Q375*H375</f>
        <v>0</v>
      </c>
      <c r="S375" s="151">
        <v>0</v>
      </c>
      <c r="T375" s="152">
        <f>S375*H375</f>
        <v>0</v>
      </c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R375" s="153" t="s">
        <v>167</v>
      </c>
      <c r="AT375" s="153" t="s">
        <v>162</v>
      </c>
      <c r="AU375" s="153" t="s">
        <v>81</v>
      </c>
      <c r="AY375" s="18" t="s">
        <v>160</v>
      </c>
      <c r="BE375" s="154">
        <f>IF(N375="základní",J375,0)</f>
        <v>0</v>
      </c>
      <c r="BF375" s="154">
        <f>IF(N375="snížená",J375,0)</f>
        <v>0</v>
      </c>
      <c r="BG375" s="154">
        <f>IF(N375="zákl. přenesená",J375,0)</f>
        <v>0</v>
      </c>
      <c r="BH375" s="154">
        <f>IF(N375="sníž. přenesená",J375,0)</f>
        <v>0</v>
      </c>
      <c r="BI375" s="154">
        <f>IF(N375="nulová",J375,0)</f>
        <v>0</v>
      </c>
      <c r="BJ375" s="18" t="s">
        <v>19</v>
      </c>
      <c r="BK375" s="154">
        <f>ROUND(I375*H375,2)</f>
        <v>0</v>
      </c>
      <c r="BL375" s="18" t="s">
        <v>167</v>
      </c>
      <c r="BM375" s="153" t="s">
        <v>1276</v>
      </c>
    </row>
    <row r="376" spans="1:65" s="2" customFormat="1" x14ac:dyDescent="0.2">
      <c r="A376" s="30"/>
      <c r="B376" s="31"/>
      <c r="C376" s="30"/>
      <c r="D376" s="155" t="s">
        <v>169</v>
      </c>
      <c r="E376" s="30"/>
      <c r="F376" s="156" t="s">
        <v>954</v>
      </c>
      <c r="G376" s="30"/>
      <c r="H376" s="30"/>
      <c r="I376" s="30"/>
      <c r="J376" s="30"/>
      <c r="K376" s="30"/>
      <c r="L376" s="31"/>
      <c r="M376" s="157"/>
      <c r="N376" s="158"/>
      <c r="O376" s="56"/>
      <c r="P376" s="56"/>
      <c r="Q376" s="56"/>
      <c r="R376" s="56"/>
      <c r="S376" s="56"/>
      <c r="T376" s="57"/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T376" s="18" t="s">
        <v>169</v>
      </c>
      <c r="AU376" s="18" t="s">
        <v>81</v>
      </c>
    </row>
    <row r="377" spans="1:65" s="13" customFormat="1" x14ac:dyDescent="0.2">
      <c r="B377" s="159"/>
      <c r="D377" s="155" t="s">
        <v>171</v>
      </c>
      <c r="E377" s="160" t="s">
        <v>1</v>
      </c>
      <c r="F377" s="161" t="s">
        <v>1277</v>
      </c>
      <c r="H377" s="160" t="s">
        <v>1</v>
      </c>
      <c r="L377" s="159"/>
      <c r="M377" s="162"/>
      <c r="N377" s="163"/>
      <c r="O377" s="163"/>
      <c r="P377" s="163"/>
      <c r="Q377" s="163"/>
      <c r="R377" s="163"/>
      <c r="S377" s="163"/>
      <c r="T377" s="164"/>
      <c r="AT377" s="160" t="s">
        <v>171</v>
      </c>
      <c r="AU377" s="160" t="s">
        <v>81</v>
      </c>
      <c r="AV377" s="13" t="s">
        <v>19</v>
      </c>
      <c r="AW377" s="13" t="s">
        <v>31</v>
      </c>
      <c r="AX377" s="13" t="s">
        <v>74</v>
      </c>
      <c r="AY377" s="160" t="s">
        <v>160</v>
      </c>
    </row>
    <row r="378" spans="1:65" s="14" customFormat="1" x14ac:dyDescent="0.2">
      <c r="B378" s="165"/>
      <c r="D378" s="155" t="s">
        <v>171</v>
      </c>
      <c r="E378" s="166" t="s">
        <v>1</v>
      </c>
      <c r="F378" s="167" t="s">
        <v>1278</v>
      </c>
      <c r="H378" s="168">
        <v>46.95</v>
      </c>
      <c r="L378" s="165"/>
      <c r="M378" s="169"/>
      <c r="N378" s="170"/>
      <c r="O378" s="170"/>
      <c r="P378" s="170"/>
      <c r="Q378" s="170"/>
      <c r="R378" s="170"/>
      <c r="S378" s="170"/>
      <c r="T378" s="171"/>
      <c r="AT378" s="166" t="s">
        <v>171</v>
      </c>
      <c r="AU378" s="166" t="s">
        <v>81</v>
      </c>
      <c r="AV378" s="14" t="s">
        <v>81</v>
      </c>
      <c r="AW378" s="14" t="s">
        <v>31</v>
      </c>
      <c r="AX378" s="14" t="s">
        <v>19</v>
      </c>
      <c r="AY378" s="166" t="s">
        <v>160</v>
      </c>
    </row>
    <row r="379" spans="1:65" s="2" customFormat="1" ht="24" customHeight="1" x14ac:dyDescent="0.2">
      <c r="A379" s="30"/>
      <c r="B379" s="142"/>
      <c r="C379" s="143" t="s">
        <v>444</v>
      </c>
      <c r="D379" s="143" t="s">
        <v>162</v>
      </c>
      <c r="E379" s="144" t="s">
        <v>958</v>
      </c>
      <c r="F379" s="145" t="s">
        <v>959</v>
      </c>
      <c r="G379" s="146" t="s">
        <v>165</v>
      </c>
      <c r="H379" s="147">
        <v>46.95</v>
      </c>
      <c r="I379" s="148">
        <v>0</v>
      </c>
      <c r="J379" s="148">
        <f>ROUND(I379*H379,2)</f>
        <v>0</v>
      </c>
      <c r="K379" s="145" t="s">
        <v>166</v>
      </c>
      <c r="L379" s="31"/>
      <c r="M379" s="149" t="s">
        <v>1</v>
      </c>
      <c r="N379" s="150" t="s">
        <v>39</v>
      </c>
      <c r="O379" s="151">
        <v>0.28000000000000003</v>
      </c>
      <c r="P379" s="151">
        <f>O379*H379</f>
        <v>13.146000000000003</v>
      </c>
      <c r="Q379" s="151">
        <v>4.8000000000000001E-2</v>
      </c>
      <c r="R379" s="151">
        <f>Q379*H379</f>
        <v>2.2536</v>
      </c>
      <c r="S379" s="151">
        <v>4.8000000000000001E-2</v>
      </c>
      <c r="T379" s="152">
        <f>S379*H379</f>
        <v>2.2536</v>
      </c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R379" s="153" t="s">
        <v>167</v>
      </c>
      <c r="AT379" s="153" t="s">
        <v>162</v>
      </c>
      <c r="AU379" s="153" t="s">
        <v>81</v>
      </c>
      <c r="AY379" s="18" t="s">
        <v>160</v>
      </c>
      <c r="BE379" s="154">
        <f>IF(N379="základní",J379,0)</f>
        <v>0</v>
      </c>
      <c r="BF379" s="154">
        <f>IF(N379="snížená",J379,0)</f>
        <v>0</v>
      </c>
      <c r="BG379" s="154">
        <f>IF(N379="zákl. přenesená",J379,0)</f>
        <v>0</v>
      </c>
      <c r="BH379" s="154">
        <f>IF(N379="sníž. přenesená",J379,0)</f>
        <v>0</v>
      </c>
      <c r="BI379" s="154">
        <f>IF(N379="nulová",J379,0)</f>
        <v>0</v>
      </c>
      <c r="BJ379" s="18" t="s">
        <v>19</v>
      </c>
      <c r="BK379" s="154">
        <f>ROUND(I379*H379,2)</f>
        <v>0</v>
      </c>
      <c r="BL379" s="18" t="s">
        <v>167</v>
      </c>
      <c r="BM379" s="153" t="s">
        <v>1279</v>
      </c>
    </row>
    <row r="380" spans="1:65" s="2" customFormat="1" x14ac:dyDescent="0.2">
      <c r="A380" s="30"/>
      <c r="B380" s="31"/>
      <c r="C380" s="30"/>
      <c r="D380" s="155" t="s">
        <v>169</v>
      </c>
      <c r="E380" s="30"/>
      <c r="F380" s="156" t="s">
        <v>961</v>
      </c>
      <c r="G380" s="30"/>
      <c r="H380" s="30"/>
      <c r="I380" s="30"/>
      <c r="J380" s="30"/>
      <c r="K380" s="30"/>
      <c r="L380" s="31"/>
      <c r="M380" s="157"/>
      <c r="N380" s="158"/>
      <c r="O380" s="56"/>
      <c r="P380" s="56"/>
      <c r="Q380" s="56"/>
      <c r="R380" s="56"/>
      <c r="S380" s="56"/>
      <c r="T380" s="57"/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T380" s="18" t="s">
        <v>169</v>
      </c>
      <c r="AU380" s="18" t="s">
        <v>81</v>
      </c>
    </row>
    <row r="381" spans="1:65" s="13" customFormat="1" x14ac:dyDescent="0.2">
      <c r="B381" s="159"/>
      <c r="D381" s="155" t="s">
        <v>171</v>
      </c>
      <c r="E381" s="160" t="s">
        <v>1</v>
      </c>
      <c r="F381" s="161" t="s">
        <v>1277</v>
      </c>
      <c r="H381" s="160" t="s">
        <v>1</v>
      </c>
      <c r="L381" s="159"/>
      <c r="M381" s="162"/>
      <c r="N381" s="163"/>
      <c r="O381" s="163"/>
      <c r="P381" s="163"/>
      <c r="Q381" s="163"/>
      <c r="R381" s="163"/>
      <c r="S381" s="163"/>
      <c r="T381" s="164"/>
      <c r="AT381" s="160" t="s">
        <v>171</v>
      </c>
      <c r="AU381" s="160" t="s">
        <v>81</v>
      </c>
      <c r="AV381" s="13" t="s">
        <v>19</v>
      </c>
      <c r="AW381" s="13" t="s">
        <v>31</v>
      </c>
      <c r="AX381" s="13" t="s">
        <v>74</v>
      </c>
      <c r="AY381" s="160" t="s">
        <v>160</v>
      </c>
    </row>
    <row r="382" spans="1:65" s="14" customFormat="1" x14ac:dyDescent="0.2">
      <c r="B382" s="165"/>
      <c r="D382" s="155" t="s">
        <v>171</v>
      </c>
      <c r="E382" s="166" t="s">
        <v>1</v>
      </c>
      <c r="F382" s="167" t="s">
        <v>1278</v>
      </c>
      <c r="H382" s="168">
        <v>46.95</v>
      </c>
      <c r="L382" s="165"/>
      <c r="M382" s="169"/>
      <c r="N382" s="170"/>
      <c r="O382" s="170"/>
      <c r="P382" s="170"/>
      <c r="Q382" s="170"/>
      <c r="R382" s="170"/>
      <c r="S382" s="170"/>
      <c r="T382" s="171"/>
      <c r="AT382" s="166" t="s">
        <v>171</v>
      </c>
      <c r="AU382" s="166" t="s">
        <v>81</v>
      </c>
      <c r="AV382" s="14" t="s">
        <v>81</v>
      </c>
      <c r="AW382" s="14" t="s">
        <v>31</v>
      </c>
      <c r="AX382" s="14" t="s">
        <v>19</v>
      </c>
      <c r="AY382" s="166" t="s">
        <v>160</v>
      </c>
    </row>
    <row r="383" spans="1:65" s="2" customFormat="1" ht="24" customHeight="1" x14ac:dyDescent="0.2">
      <c r="A383" s="30"/>
      <c r="B383" s="142"/>
      <c r="C383" s="143" t="s">
        <v>450</v>
      </c>
      <c r="D383" s="143" t="s">
        <v>162</v>
      </c>
      <c r="E383" s="144" t="s">
        <v>962</v>
      </c>
      <c r="F383" s="145" t="s">
        <v>963</v>
      </c>
      <c r="G383" s="146" t="s">
        <v>165</v>
      </c>
      <c r="H383" s="147">
        <v>203.32</v>
      </c>
      <c r="I383" s="148">
        <v>0</v>
      </c>
      <c r="J383" s="148">
        <f>ROUND(I383*H383,2)</f>
        <v>0</v>
      </c>
      <c r="K383" s="145" t="s">
        <v>166</v>
      </c>
      <c r="L383" s="31"/>
      <c r="M383" s="149" t="s">
        <v>1</v>
      </c>
      <c r="N383" s="150" t="s">
        <v>39</v>
      </c>
      <c r="O383" s="151">
        <v>2.2200000000000002</v>
      </c>
      <c r="P383" s="151">
        <f>O383*H383</f>
        <v>451.37040000000002</v>
      </c>
      <c r="Q383" s="151">
        <v>0</v>
      </c>
      <c r="R383" s="151">
        <f>Q383*H383</f>
        <v>0</v>
      </c>
      <c r="S383" s="151">
        <v>7.7899999999999997E-2</v>
      </c>
      <c r="T383" s="152">
        <f>S383*H383</f>
        <v>15.838627999999998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53" t="s">
        <v>167</v>
      </c>
      <c r="AT383" s="153" t="s">
        <v>162</v>
      </c>
      <c r="AU383" s="153" t="s">
        <v>81</v>
      </c>
      <c r="AY383" s="18" t="s">
        <v>160</v>
      </c>
      <c r="BE383" s="154">
        <f>IF(N383="základní",J383,0)</f>
        <v>0</v>
      </c>
      <c r="BF383" s="154">
        <f>IF(N383="snížená",J383,0)</f>
        <v>0</v>
      </c>
      <c r="BG383" s="154">
        <f>IF(N383="zákl. přenesená",J383,0)</f>
        <v>0</v>
      </c>
      <c r="BH383" s="154">
        <f>IF(N383="sníž. přenesená",J383,0)</f>
        <v>0</v>
      </c>
      <c r="BI383" s="154">
        <f>IF(N383="nulová",J383,0)</f>
        <v>0</v>
      </c>
      <c r="BJ383" s="18" t="s">
        <v>19</v>
      </c>
      <c r="BK383" s="154">
        <f>ROUND(I383*H383,2)</f>
        <v>0</v>
      </c>
      <c r="BL383" s="18" t="s">
        <v>167</v>
      </c>
      <c r="BM383" s="153" t="s">
        <v>964</v>
      </c>
    </row>
    <row r="384" spans="1:65" s="2" customFormat="1" ht="29.25" x14ac:dyDescent="0.2">
      <c r="A384" s="30"/>
      <c r="B384" s="31"/>
      <c r="C384" s="30"/>
      <c r="D384" s="155" t="s">
        <v>169</v>
      </c>
      <c r="E384" s="30"/>
      <c r="F384" s="156" t="s">
        <v>965</v>
      </c>
      <c r="G384" s="30"/>
      <c r="H384" s="30"/>
      <c r="I384" s="30"/>
      <c r="J384" s="30"/>
      <c r="K384" s="30"/>
      <c r="L384" s="31"/>
      <c r="M384" s="157"/>
      <c r="N384" s="158"/>
      <c r="O384" s="56"/>
      <c r="P384" s="56"/>
      <c r="Q384" s="56"/>
      <c r="R384" s="56"/>
      <c r="S384" s="56"/>
      <c r="T384" s="57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T384" s="18" t="s">
        <v>169</v>
      </c>
      <c r="AU384" s="18" t="s">
        <v>81</v>
      </c>
    </row>
    <row r="385" spans="2:51" s="13" customFormat="1" x14ac:dyDescent="0.2">
      <c r="B385" s="159"/>
      <c r="D385" s="155" t="s">
        <v>171</v>
      </c>
      <c r="E385" s="160" t="s">
        <v>1</v>
      </c>
      <c r="F385" s="161" t="s">
        <v>941</v>
      </c>
      <c r="H385" s="160" t="s">
        <v>1</v>
      </c>
      <c r="L385" s="159"/>
      <c r="M385" s="162"/>
      <c r="N385" s="163"/>
      <c r="O385" s="163"/>
      <c r="P385" s="163"/>
      <c r="Q385" s="163"/>
      <c r="R385" s="163"/>
      <c r="S385" s="163"/>
      <c r="T385" s="164"/>
      <c r="AT385" s="160" t="s">
        <v>171</v>
      </c>
      <c r="AU385" s="160" t="s">
        <v>81</v>
      </c>
      <c r="AV385" s="13" t="s">
        <v>19</v>
      </c>
      <c r="AW385" s="13" t="s">
        <v>31</v>
      </c>
      <c r="AX385" s="13" t="s">
        <v>74</v>
      </c>
      <c r="AY385" s="160" t="s">
        <v>160</v>
      </c>
    </row>
    <row r="386" spans="2:51" s="14" customFormat="1" x14ac:dyDescent="0.2">
      <c r="B386" s="165"/>
      <c r="D386" s="155" t="s">
        <v>171</v>
      </c>
      <c r="E386" s="166" t="s">
        <v>1</v>
      </c>
      <c r="F386" s="167" t="s">
        <v>1268</v>
      </c>
      <c r="H386" s="168">
        <v>103.038</v>
      </c>
      <c r="L386" s="165"/>
      <c r="M386" s="169"/>
      <c r="N386" s="170"/>
      <c r="O386" s="170"/>
      <c r="P386" s="170"/>
      <c r="Q386" s="170"/>
      <c r="R386" s="170"/>
      <c r="S386" s="170"/>
      <c r="T386" s="171"/>
      <c r="AT386" s="166" t="s">
        <v>171</v>
      </c>
      <c r="AU386" s="166" t="s">
        <v>81</v>
      </c>
      <c r="AV386" s="14" t="s">
        <v>81</v>
      </c>
      <c r="AW386" s="14" t="s">
        <v>31</v>
      </c>
      <c r="AX386" s="14" t="s">
        <v>74</v>
      </c>
      <c r="AY386" s="166" t="s">
        <v>160</v>
      </c>
    </row>
    <row r="387" spans="2:51" s="13" customFormat="1" x14ac:dyDescent="0.2">
      <c r="B387" s="159"/>
      <c r="D387" s="155" t="s">
        <v>171</v>
      </c>
      <c r="E387" s="160" t="s">
        <v>1</v>
      </c>
      <c r="F387" s="161" t="s">
        <v>1269</v>
      </c>
      <c r="H387" s="160" t="s">
        <v>1</v>
      </c>
      <c r="L387" s="159"/>
      <c r="M387" s="162"/>
      <c r="N387" s="163"/>
      <c r="O387" s="163"/>
      <c r="P387" s="163"/>
      <c r="Q387" s="163"/>
      <c r="R387" s="163"/>
      <c r="S387" s="163"/>
      <c r="T387" s="164"/>
      <c r="AT387" s="160" t="s">
        <v>171</v>
      </c>
      <c r="AU387" s="160" t="s">
        <v>81</v>
      </c>
      <c r="AV387" s="13" t="s">
        <v>19</v>
      </c>
      <c r="AW387" s="13" t="s">
        <v>31</v>
      </c>
      <c r="AX387" s="13" t="s">
        <v>74</v>
      </c>
      <c r="AY387" s="160" t="s">
        <v>160</v>
      </c>
    </row>
    <row r="388" spans="2:51" s="14" customFormat="1" x14ac:dyDescent="0.2">
      <c r="B388" s="165"/>
      <c r="D388" s="155" t="s">
        <v>171</v>
      </c>
      <c r="E388" s="166" t="s">
        <v>1</v>
      </c>
      <c r="F388" s="167" t="s">
        <v>1242</v>
      </c>
      <c r="H388" s="168">
        <v>16.600000000000001</v>
      </c>
      <c r="L388" s="165"/>
      <c r="M388" s="169"/>
      <c r="N388" s="170"/>
      <c r="O388" s="170"/>
      <c r="P388" s="170"/>
      <c r="Q388" s="170"/>
      <c r="R388" s="170"/>
      <c r="S388" s="170"/>
      <c r="T388" s="171"/>
      <c r="AT388" s="166" t="s">
        <v>171</v>
      </c>
      <c r="AU388" s="166" t="s">
        <v>81</v>
      </c>
      <c r="AV388" s="14" t="s">
        <v>81</v>
      </c>
      <c r="AW388" s="14" t="s">
        <v>31</v>
      </c>
      <c r="AX388" s="14" t="s">
        <v>74</v>
      </c>
      <c r="AY388" s="166" t="s">
        <v>160</v>
      </c>
    </row>
    <row r="389" spans="2:51" s="13" customFormat="1" x14ac:dyDescent="0.2">
      <c r="B389" s="159"/>
      <c r="D389" s="155" t="s">
        <v>171</v>
      </c>
      <c r="E389" s="160" t="s">
        <v>1</v>
      </c>
      <c r="F389" s="161" t="s">
        <v>1270</v>
      </c>
      <c r="H389" s="160" t="s">
        <v>1</v>
      </c>
      <c r="L389" s="159"/>
      <c r="M389" s="162"/>
      <c r="N389" s="163"/>
      <c r="O389" s="163"/>
      <c r="P389" s="163"/>
      <c r="Q389" s="163"/>
      <c r="R389" s="163"/>
      <c r="S389" s="163"/>
      <c r="T389" s="164"/>
      <c r="AT389" s="160" t="s">
        <v>171</v>
      </c>
      <c r="AU389" s="160" t="s">
        <v>81</v>
      </c>
      <c r="AV389" s="13" t="s">
        <v>19</v>
      </c>
      <c r="AW389" s="13" t="s">
        <v>31</v>
      </c>
      <c r="AX389" s="13" t="s">
        <v>74</v>
      </c>
      <c r="AY389" s="160" t="s">
        <v>160</v>
      </c>
    </row>
    <row r="390" spans="2:51" s="14" customFormat="1" x14ac:dyDescent="0.2">
      <c r="B390" s="165"/>
      <c r="D390" s="155" t="s">
        <v>171</v>
      </c>
      <c r="E390" s="166" t="s">
        <v>1</v>
      </c>
      <c r="F390" s="167" t="s">
        <v>1243</v>
      </c>
      <c r="H390" s="168">
        <v>14.4</v>
      </c>
      <c r="L390" s="165"/>
      <c r="M390" s="169"/>
      <c r="N390" s="170"/>
      <c r="O390" s="170"/>
      <c r="P390" s="170"/>
      <c r="Q390" s="170"/>
      <c r="R390" s="170"/>
      <c r="S390" s="170"/>
      <c r="T390" s="171"/>
      <c r="AT390" s="166" t="s">
        <v>171</v>
      </c>
      <c r="AU390" s="166" t="s">
        <v>81</v>
      </c>
      <c r="AV390" s="14" t="s">
        <v>81</v>
      </c>
      <c r="AW390" s="14" t="s">
        <v>31</v>
      </c>
      <c r="AX390" s="14" t="s">
        <v>74</v>
      </c>
      <c r="AY390" s="166" t="s">
        <v>160</v>
      </c>
    </row>
    <row r="391" spans="2:51" s="13" customFormat="1" x14ac:dyDescent="0.2">
      <c r="B391" s="159"/>
      <c r="D391" s="155" t="s">
        <v>171</v>
      </c>
      <c r="E391" s="160" t="s">
        <v>1</v>
      </c>
      <c r="F391" s="161" t="s">
        <v>900</v>
      </c>
      <c r="H391" s="160" t="s">
        <v>1</v>
      </c>
      <c r="L391" s="159"/>
      <c r="M391" s="162"/>
      <c r="N391" s="163"/>
      <c r="O391" s="163"/>
      <c r="P391" s="163"/>
      <c r="Q391" s="163"/>
      <c r="R391" s="163"/>
      <c r="S391" s="163"/>
      <c r="T391" s="164"/>
      <c r="AT391" s="160" t="s">
        <v>171</v>
      </c>
      <c r="AU391" s="160" t="s">
        <v>81</v>
      </c>
      <c r="AV391" s="13" t="s">
        <v>19</v>
      </c>
      <c r="AW391" s="13" t="s">
        <v>31</v>
      </c>
      <c r="AX391" s="13" t="s">
        <v>74</v>
      </c>
      <c r="AY391" s="160" t="s">
        <v>160</v>
      </c>
    </row>
    <row r="392" spans="2:51" s="13" customFormat="1" x14ac:dyDescent="0.2">
      <c r="B392" s="159"/>
      <c r="D392" s="155" t="s">
        <v>171</v>
      </c>
      <c r="E392" s="160" t="s">
        <v>1</v>
      </c>
      <c r="F392" s="161" t="s">
        <v>1271</v>
      </c>
      <c r="H392" s="160" t="s">
        <v>1</v>
      </c>
      <c r="L392" s="159"/>
      <c r="M392" s="162"/>
      <c r="N392" s="163"/>
      <c r="O392" s="163"/>
      <c r="P392" s="163"/>
      <c r="Q392" s="163"/>
      <c r="R392" s="163"/>
      <c r="S392" s="163"/>
      <c r="T392" s="164"/>
      <c r="AT392" s="160" t="s">
        <v>171</v>
      </c>
      <c r="AU392" s="160" t="s">
        <v>81</v>
      </c>
      <c r="AV392" s="13" t="s">
        <v>19</v>
      </c>
      <c r="AW392" s="13" t="s">
        <v>31</v>
      </c>
      <c r="AX392" s="13" t="s">
        <v>74</v>
      </c>
      <c r="AY392" s="160" t="s">
        <v>160</v>
      </c>
    </row>
    <row r="393" spans="2:51" s="14" customFormat="1" x14ac:dyDescent="0.2">
      <c r="B393" s="165"/>
      <c r="D393" s="155" t="s">
        <v>171</v>
      </c>
      <c r="E393" s="166" t="s">
        <v>1</v>
      </c>
      <c r="F393" s="167" t="s">
        <v>1272</v>
      </c>
      <c r="H393" s="168">
        <v>11.731999999999999</v>
      </c>
      <c r="L393" s="165"/>
      <c r="M393" s="169"/>
      <c r="N393" s="170"/>
      <c r="O393" s="170"/>
      <c r="P393" s="170"/>
      <c r="Q393" s="170"/>
      <c r="R393" s="170"/>
      <c r="S393" s="170"/>
      <c r="T393" s="171"/>
      <c r="AT393" s="166" t="s">
        <v>171</v>
      </c>
      <c r="AU393" s="166" t="s">
        <v>81</v>
      </c>
      <c r="AV393" s="14" t="s">
        <v>81</v>
      </c>
      <c r="AW393" s="14" t="s">
        <v>31</v>
      </c>
      <c r="AX393" s="14" t="s">
        <v>74</v>
      </c>
      <c r="AY393" s="166" t="s">
        <v>160</v>
      </c>
    </row>
    <row r="394" spans="2:51" s="13" customFormat="1" x14ac:dyDescent="0.2">
      <c r="B394" s="159"/>
      <c r="D394" s="155" t="s">
        <v>171</v>
      </c>
      <c r="E394" s="160" t="s">
        <v>1</v>
      </c>
      <c r="F394" s="161" t="s">
        <v>1273</v>
      </c>
      <c r="H394" s="160" t="s">
        <v>1</v>
      </c>
      <c r="L394" s="159"/>
      <c r="M394" s="162"/>
      <c r="N394" s="163"/>
      <c r="O394" s="163"/>
      <c r="P394" s="163"/>
      <c r="Q394" s="163"/>
      <c r="R394" s="163"/>
      <c r="S394" s="163"/>
      <c r="T394" s="164"/>
      <c r="AT394" s="160" t="s">
        <v>171</v>
      </c>
      <c r="AU394" s="160" t="s">
        <v>81</v>
      </c>
      <c r="AV394" s="13" t="s">
        <v>19</v>
      </c>
      <c r="AW394" s="13" t="s">
        <v>31</v>
      </c>
      <c r="AX394" s="13" t="s">
        <v>74</v>
      </c>
      <c r="AY394" s="160" t="s">
        <v>160</v>
      </c>
    </row>
    <row r="395" spans="2:51" s="14" customFormat="1" x14ac:dyDescent="0.2">
      <c r="B395" s="165"/>
      <c r="D395" s="155" t="s">
        <v>171</v>
      </c>
      <c r="E395" s="166" t="s">
        <v>1</v>
      </c>
      <c r="F395" s="167" t="s">
        <v>1274</v>
      </c>
      <c r="H395" s="168">
        <v>10.6</v>
      </c>
      <c r="L395" s="165"/>
      <c r="M395" s="169"/>
      <c r="N395" s="170"/>
      <c r="O395" s="170"/>
      <c r="P395" s="170"/>
      <c r="Q395" s="170"/>
      <c r="R395" s="170"/>
      <c r="S395" s="170"/>
      <c r="T395" s="171"/>
      <c r="AT395" s="166" t="s">
        <v>171</v>
      </c>
      <c r="AU395" s="166" t="s">
        <v>81</v>
      </c>
      <c r="AV395" s="14" t="s">
        <v>81</v>
      </c>
      <c r="AW395" s="14" t="s">
        <v>31</v>
      </c>
      <c r="AX395" s="14" t="s">
        <v>74</v>
      </c>
      <c r="AY395" s="166" t="s">
        <v>160</v>
      </c>
    </row>
    <row r="396" spans="2:51" s="16" customFormat="1" x14ac:dyDescent="0.2">
      <c r="B396" s="179"/>
      <c r="D396" s="155" t="s">
        <v>171</v>
      </c>
      <c r="E396" s="180" t="s">
        <v>1</v>
      </c>
      <c r="F396" s="181" t="s">
        <v>216</v>
      </c>
      <c r="H396" s="182">
        <v>156.37</v>
      </c>
      <c r="L396" s="179"/>
      <c r="M396" s="183"/>
      <c r="N396" s="184"/>
      <c r="O396" s="184"/>
      <c r="P396" s="184"/>
      <c r="Q396" s="184"/>
      <c r="R396" s="184"/>
      <c r="S396" s="184"/>
      <c r="T396" s="185"/>
      <c r="AT396" s="180" t="s">
        <v>171</v>
      </c>
      <c r="AU396" s="180" t="s">
        <v>81</v>
      </c>
      <c r="AV396" s="16" t="s">
        <v>183</v>
      </c>
      <c r="AW396" s="16" t="s">
        <v>31</v>
      </c>
      <c r="AX396" s="16" t="s">
        <v>74</v>
      </c>
      <c r="AY396" s="180" t="s">
        <v>160</v>
      </c>
    </row>
    <row r="397" spans="2:51" s="13" customFormat="1" x14ac:dyDescent="0.2">
      <c r="B397" s="159"/>
      <c r="D397" s="155" t="s">
        <v>171</v>
      </c>
      <c r="E397" s="160" t="s">
        <v>1</v>
      </c>
      <c r="F397" s="161" t="s">
        <v>956</v>
      </c>
      <c r="H397" s="160" t="s">
        <v>1</v>
      </c>
      <c r="L397" s="159"/>
      <c r="M397" s="162"/>
      <c r="N397" s="163"/>
      <c r="O397" s="163"/>
      <c r="P397" s="163"/>
      <c r="Q397" s="163"/>
      <c r="R397" s="163"/>
      <c r="S397" s="163"/>
      <c r="T397" s="164"/>
      <c r="AT397" s="160" t="s">
        <v>171</v>
      </c>
      <c r="AU397" s="160" t="s">
        <v>81</v>
      </c>
      <c r="AV397" s="13" t="s">
        <v>19</v>
      </c>
      <c r="AW397" s="13" t="s">
        <v>31</v>
      </c>
      <c r="AX397" s="13" t="s">
        <v>74</v>
      </c>
      <c r="AY397" s="160" t="s">
        <v>160</v>
      </c>
    </row>
    <row r="398" spans="2:51" s="14" customFormat="1" x14ac:dyDescent="0.2">
      <c r="B398" s="165"/>
      <c r="D398" s="155" t="s">
        <v>171</v>
      </c>
      <c r="E398" s="166" t="s">
        <v>1</v>
      </c>
      <c r="F398" s="167" t="s">
        <v>1278</v>
      </c>
      <c r="H398" s="168">
        <v>46.95</v>
      </c>
      <c r="L398" s="165"/>
      <c r="M398" s="169"/>
      <c r="N398" s="170"/>
      <c r="O398" s="170"/>
      <c r="P398" s="170"/>
      <c r="Q398" s="170"/>
      <c r="R398" s="170"/>
      <c r="S398" s="170"/>
      <c r="T398" s="171"/>
      <c r="AT398" s="166" t="s">
        <v>171</v>
      </c>
      <c r="AU398" s="166" t="s">
        <v>81</v>
      </c>
      <c r="AV398" s="14" t="s">
        <v>81</v>
      </c>
      <c r="AW398" s="14" t="s">
        <v>31</v>
      </c>
      <c r="AX398" s="14" t="s">
        <v>74</v>
      </c>
      <c r="AY398" s="166" t="s">
        <v>160</v>
      </c>
    </row>
    <row r="399" spans="2:51" s="16" customFormat="1" x14ac:dyDescent="0.2">
      <c r="B399" s="179"/>
      <c r="D399" s="155" t="s">
        <v>171</v>
      </c>
      <c r="E399" s="180" t="s">
        <v>1</v>
      </c>
      <c r="F399" s="181" t="s">
        <v>216</v>
      </c>
      <c r="H399" s="182">
        <v>46.95</v>
      </c>
      <c r="L399" s="179"/>
      <c r="M399" s="183"/>
      <c r="N399" s="184"/>
      <c r="O399" s="184"/>
      <c r="P399" s="184"/>
      <c r="Q399" s="184"/>
      <c r="R399" s="184"/>
      <c r="S399" s="184"/>
      <c r="T399" s="185"/>
      <c r="AT399" s="180" t="s">
        <v>171</v>
      </c>
      <c r="AU399" s="180" t="s">
        <v>81</v>
      </c>
      <c r="AV399" s="16" t="s">
        <v>183</v>
      </c>
      <c r="AW399" s="16" t="s">
        <v>31</v>
      </c>
      <c r="AX399" s="16" t="s">
        <v>74</v>
      </c>
      <c r="AY399" s="180" t="s">
        <v>160</v>
      </c>
    </row>
    <row r="400" spans="2:51" s="15" customFormat="1" x14ac:dyDescent="0.2">
      <c r="B400" s="172"/>
      <c r="D400" s="155" t="s">
        <v>171</v>
      </c>
      <c r="E400" s="173" t="s">
        <v>1</v>
      </c>
      <c r="F400" s="174" t="s">
        <v>176</v>
      </c>
      <c r="H400" s="175">
        <v>203.32</v>
      </c>
      <c r="L400" s="172"/>
      <c r="M400" s="176"/>
      <c r="N400" s="177"/>
      <c r="O400" s="177"/>
      <c r="P400" s="177"/>
      <c r="Q400" s="177"/>
      <c r="R400" s="177"/>
      <c r="S400" s="177"/>
      <c r="T400" s="178"/>
      <c r="AT400" s="173" t="s">
        <v>171</v>
      </c>
      <c r="AU400" s="173" t="s">
        <v>81</v>
      </c>
      <c r="AV400" s="15" t="s">
        <v>167</v>
      </c>
      <c r="AW400" s="15" t="s">
        <v>31</v>
      </c>
      <c r="AX400" s="15" t="s">
        <v>19</v>
      </c>
      <c r="AY400" s="173" t="s">
        <v>160</v>
      </c>
    </row>
    <row r="401" spans="1:65" s="2" customFormat="1" ht="24" customHeight="1" x14ac:dyDescent="0.2">
      <c r="A401" s="30"/>
      <c r="B401" s="142"/>
      <c r="C401" s="143" t="s">
        <v>458</v>
      </c>
      <c r="D401" s="143" t="s">
        <v>162</v>
      </c>
      <c r="E401" s="144" t="s">
        <v>966</v>
      </c>
      <c r="F401" s="145" t="s">
        <v>967</v>
      </c>
      <c r="G401" s="146" t="s">
        <v>179</v>
      </c>
      <c r="H401" s="147">
        <v>3.05</v>
      </c>
      <c r="I401" s="148">
        <v>0</v>
      </c>
      <c r="J401" s="148">
        <f>ROUND(I401*H401,2)</f>
        <v>0</v>
      </c>
      <c r="K401" s="145" t="s">
        <v>166</v>
      </c>
      <c r="L401" s="31"/>
      <c r="M401" s="149" t="s">
        <v>1</v>
      </c>
      <c r="N401" s="150" t="s">
        <v>39</v>
      </c>
      <c r="O401" s="151">
        <v>37.229999999999997</v>
      </c>
      <c r="P401" s="151">
        <f>O401*H401</f>
        <v>113.55149999999999</v>
      </c>
      <c r="Q401" s="151">
        <v>0.50375000000000003</v>
      </c>
      <c r="R401" s="151">
        <f>Q401*H401</f>
        <v>1.5364374999999999</v>
      </c>
      <c r="S401" s="151">
        <v>2.5</v>
      </c>
      <c r="T401" s="152">
        <f>S401*H401</f>
        <v>7.625</v>
      </c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R401" s="153" t="s">
        <v>167</v>
      </c>
      <c r="AT401" s="153" t="s">
        <v>162</v>
      </c>
      <c r="AU401" s="153" t="s">
        <v>81</v>
      </c>
      <c r="AY401" s="18" t="s">
        <v>160</v>
      </c>
      <c r="BE401" s="154">
        <f>IF(N401="základní",J401,0)</f>
        <v>0</v>
      </c>
      <c r="BF401" s="154">
        <f>IF(N401="snížená",J401,0)</f>
        <v>0</v>
      </c>
      <c r="BG401" s="154">
        <f>IF(N401="zákl. přenesená",J401,0)</f>
        <v>0</v>
      </c>
      <c r="BH401" s="154">
        <f>IF(N401="sníž. přenesená",J401,0)</f>
        <v>0</v>
      </c>
      <c r="BI401" s="154">
        <f>IF(N401="nulová",J401,0)</f>
        <v>0</v>
      </c>
      <c r="BJ401" s="18" t="s">
        <v>19</v>
      </c>
      <c r="BK401" s="154">
        <f>ROUND(I401*H401,2)</f>
        <v>0</v>
      </c>
      <c r="BL401" s="18" t="s">
        <v>167</v>
      </c>
      <c r="BM401" s="153" t="s">
        <v>968</v>
      </c>
    </row>
    <row r="402" spans="1:65" s="2" customFormat="1" x14ac:dyDescent="0.2">
      <c r="A402" s="30"/>
      <c r="B402" s="31"/>
      <c r="C402" s="30"/>
      <c r="D402" s="155" t="s">
        <v>169</v>
      </c>
      <c r="E402" s="30"/>
      <c r="F402" s="156" t="s">
        <v>969</v>
      </c>
      <c r="G402" s="30"/>
      <c r="H402" s="30"/>
      <c r="I402" s="30"/>
      <c r="J402" s="30"/>
      <c r="K402" s="30"/>
      <c r="L402" s="31"/>
      <c r="M402" s="157"/>
      <c r="N402" s="158"/>
      <c r="O402" s="56"/>
      <c r="P402" s="56"/>
      <c r="Q402" s="56"/>
      <c r="R402" s="56"/>
      <c r="S402" s="56"/>
      <c r="T402" s="57"/>
      <c r="U402" s="30"/>
      <c r="V402" s="30"/>
      <c r="W402" s="30"/>
      <c r="X402" s="30"/>
      <c r="Y402" s="30"/>
      <c r="Z402" s="30"/>
      <c r="AA402" s="30"/>
      <c r="AB402" s="30"/>
      <c r="AC402" s="30"/>
      <c r="AD402" s="30"/>
      <c r="AE402" s="30"/>
      <c r="AT402" s="18" t="s">
        <v>169</v>
      </c>
      <c r="AU402" s="18" t="s">
        <v>81</v>
      </c>
    </row>
    <row r="403" spans="1:65" s="13" customFormat="1" x14ac:dyDescent="0.2">
      <c r="B403" s="159"/>
      <c r="D403" s="155" t="s">
        <v>171</v>
      </c>
      <c r="E403" s="160" t="s">
        <v>1</v>
      </c>
      <c r="F403" s="161" t="s">
        <v>970</v>
      </c>
      <c r="H403" s="160" t="s">
        <v>1</v>
      </c>
      <c r="L403" s="159"/>
      <c r="M403" s="162"/>
      <c r="N403" s="163"/>
      <c r="O403" s="163"/>
      <c r="P403" s="163"/>
      <c r="Q403" s="163"/>
      <c r="R403" s="163"/>
      <c r="S403" s="163"/>
      <c r="T403" s="164"/>
      <c r="AT403" s="160" t="s">
        <v>171</v>
      </c>
      <c r="AU403" s="160" t="s">
        <v>81</v>
      </c>
      <c r="AV403" s="13" t="s">
        <v>19</v>
      </c>
      <c r="AW403" s="13" t="s">
        <v>31</v>
      </c>
      <c r="AX403" s="13" t="s">
        <v>74</v>
      </c>
      <c r="AY403" s="160" t="s">
        <v>160</v>
      </c>
    </row>
    <row r="404" spans="1:65" s="14" customFormat="1" x14ac:dyDescent="0.2">
      <c r="B404" s="165"/>
      <c r="D404" s="155" t="s">
        <v>171</v>
      </c>
      <c r="E404" s="166" t="s">
        <v>1</v>
      </c>
      <c r="F404" s="167" t="s">
        <v>1280</v>
      </c>
      <c r="H404" s="168">
        <v>3.05</v>
      </c>
      <c r="L404" s="165"/>
      <c r="M404" s="169"/>
      <c r="N404" s="170"/>
      <c r="O404" s="170"/>
      <c r="P404" s="170"/>
      <c r="Q404" s="170"/>
      <c r="R404" s="170"/>
      <c r="S404" s="170"/>
      <c r="T404" s="171"/>
      <c r="AT404" s="166" t="s">
        <v>171</v>
      </c>
      <c r="AU404" s="166" t="s">
        <v>81</v>
      </c>
      <c r="AV404" s="14" t="s">
        <v>81</v>
      </c>
      <c r="AW404" s="14" t="s">
        <v>31</v>
      </c>
      <c r="AX404" s="14" t="s">
        <v>19</v>
      </c>
      <c r="AY404" s="166" t="s">
        <v>160</v>
      </c>
    </row>
    <row r="405" spans="1:65" s="2" customFormat="1" ht="16.5" customHeight="1" x14ac:dyDescent="0.2">
      <c r="A405" s="30"/>
      <c r="B405" s="142"/>
      <c r="C405" s="187" t="s">
        <v>464</v>
      </c>
      <c r="D405" s="187" t="s">
        <v>291</v>
      </c>
      <c r="E405" s="188" t="s">
        <v>972</v>
      </c>
      <c r="F405" s="189" t="s">
        <v>973</v>
      </c>
      <c r="G405" s="190" t="s">
        <v>245</v>
      </c>
      <c r="H405" s="191">
        <v>9.15</v>
      </c>
      <c r="I405" s="192">
        <v>0</v>
      </c>
      <c r="J405" s="192">
        <f>ROUND(I405*H405,2)</f>
        <v>0</v>
      </c>
      <c r="K405" s="189" t="s">
        <v>166</v>
      </c>
      <c r="L405" s="193"/>
      <c r="M405" s="194" t="s">
        <v>1</v>
      </c>
      <c r="N405" s="195" t="s">
        <v>39</v>
      </c>
      <c r="O405" s="151">
        <v>0</v>
      </c>
      <c r="P405" s="151">
        <f>O405*H405</f>
        <v>0</v>
      </c>
      <c r="Q405" s="151">
        <v>1</v>
      </c>
      <c r="R405" s="151">
        <f>Q405*H405</f>
        <v>9.15</v>
      </c>
      <c r="S405" s="151">
        <v>0</v>
      </c>
      <c r="T405" s="152">
        <f>S405*H405</f>
        <v>0</v>
      </c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  <c r="AE405" s="30"/>
      <c r="AR405" s="153" t="s">
        <v>231</v>
      </c>
      <c r="AT405" s="153" t="s">
        <v>291</v>
      </c>
      <c r="AU405" s="153" t="s">
        <v>81</v>
      </c>
      <c r="AY405" s="18" t="s">
        <v>160</v>
      </c>
      <c r="BE405" s="154">
        <f>IF(N405="základní",J405,0)</f>
        <v>0</v>
      </c>
      <c r="BF405" s="154">
        <f>IF(N405="snížená",J405,0)</f>
        <v>0</v>
      </c>
      <c r="BG405" s="154">
        <f>IF(N405="zákl. přenesená",J405,0)</f>
        <v>0</v>
      </c>
      <c r="BH405" s="154">
        <f>IF(N405="sníž. přenesená",J405,0)</f>
        <v>0</v>
      </c>
      <c r="BI405" s="154">
        <f>IF(N405="nulová",J405,0)</f>
        <v>0</v>
      </c>
      <c r="BJ405" s="18" t="s">
        <v>19</v>
      </c>
      <c r="BK405" s="154">
        <f>ROUND(I405*H405,2)</f>
        <v>0</v>
      </c>
      <c r="BL405" s="18" t="s">
        <v>167</v>
      </c>
      <c r="BM405" s="153" t="s">
        <v>974</v>
      </c>
    </row>
    <row r="406" spans="1:65" s="2" customFormat="1" x14ac:dyDescent="0.2">
      <c r="A406" s="30"/>
      <c r="B406" s="31"/>
      <c r="C406" s="30"/>
      <c r="D406" s="155" t="s">
        <v>169</v>
      </c>
      <c r="E406" s="30"/>
      <c r="F406" s="156" t="s">
        <v>973</v>
      </c>
      <c r="G406" s="30"/>
      <c r="H406" s="30"/>
      <c r="I406" s="30"/>
      <c r="J406" s="30"/>
      <c r="K406" s="30"/>
      <c r="L406" s="31"/>
      <c r="M406" s="157"/>
      <c r="N406" s="158"/>
      <c r="O406" s="56"/>
      <c r="P406" s="56"/>
      <c r="Q406" s="56"/>
      <c r="R406" s="56"/>
      <c r="S406" s="56"/>
      <c r="T406" s="57"/>
      <c r="U406" s="30"/>
      <c r="V406" s="30"/>
      <c r="W406" s="30"/>
      <c r="X406" s="30"/>
      <c r="Y406" s="30"/>
      <c r="Z406" s="30"/>
      <c r="AA406" s="30"/>
      <c r="AB406" s="30"/>
      <c r="AC406" s="30"/>
      <c r="AD406" s="30"/>
      <c r="AE406" s="30"/>
      <c r="AT406" s="18" t="s">
        <v>169</v>
      </c>
      <c r="AU406" s="18" t="s">
        <v>81</v>
      </c>
    </row>
    <row r="407" spans="1:65" s="14" customFormat="1" x14ac:dyDescent="0.2">
      <c r="B407" s="165"/>
      <c r="D407" s="155" t="s">
        <v>171</v>
      </c>
      <c r="E407" s="166" t="s">
        <v>1</v>
      </c>
      <c r="F407" s="167" t="s">
        <v>1281</v>
      </c>
      <c r="H407" s="168">
        <v>9.15</v>
      </c>
      <c r="L407" s="165"/>
      <c r="M407" s="169"/>
      <c r="N407" s="170"/>
      <c r="O407" s="170"/>
      <c r="P407" s="170"/>
      <c r="Q407" s="170"/>
      <c r="R407" s="170"/>
      <c r="S407" s="170"/>
      <c r="T407" s="171"/>
      <c r="AT407" s="166" t="s">
        <v>171</v>
      </c>
      <c r="AU407" s="166" t="s">
        <v>81</v>
      </c>
      <c r="AV407" s="14" t="s">
        <v>81</v>
      </c>
      <c r="AW407" s="14" t="s">
        <v>31</v>
      </c>
      <c r="AX407" s="14" t="s">
        <v>19</v>
      </c>
      <c r="AY407" s="166" t="s">
        <v>160</v>
      </c>
    </row>
    <row r="408" spans="1:65" s="2" customFormat="1" ht="24" customHeight="1" x14ac:dyDescent="0.2">
      <c r="A408" s="30"/>
      <c r="B408" s="142"/>
      <c r="C408" s="143" t="s">
        <v>473</v>
      </c>
      <c r="D408" s="143" t="s">
        <v>162</v>
      </c>
      <c r="E408" s="144" t="s">
        <v>976</v>
      </c>
      <c r="F408" s="145" t="s">
        <v>977</v>
      </c>
      <c r="G408" s="146" t="s">
        <v>165</v>
      </c>
      <c r="H408" s="147">
        <v>203.32</v>
      </c>
      <c r="I408" s="148">
        <v>0</v>
      </c>
      <c r="J408" s="148">
        <f>ROUND(I408*H408,2)</f>
        <v>0</v>
      </c>
      <c r="K408" s="145" t="s">
        <v>166</v>
      </c>
      <c r="L408" s="31"/>
      <c r="M408" s="149" t="s">
        <v>1</v>
      </c>
      <c r="N408" s="150" t="s">
        <v>39</v>
      </c>
      <c r="O408" s="151">
        <v>1.234</v>
      </c>
      <c r="P408" s="151">
        <f>O408*H408</f>
        <v>250.89687999999998</v>
      </c>
      <c r="Q408" s="151">
        <v>7.8163999999999997E-2</v>
      </c>
      <c r="R408" s="151">
        <f>Q408*H408</f>
        <v>15.892304479999998</v>
      </c>
      <c r="S408" s="151">
        <v>0</v>
      </c>
      <c r="T408" s="152">
        <f>S408*H408</f>
        <v>0</v>
      </c>
      <c r="U408" s="30"/>
      <c r="V408" s="30"/>
      <c r="W408" s="30"/>
      <c r="X408" s="30"/>
      <c r="Y408" s="30"/>
      <c r="Z408" s="30"/>
      <c r="AA408" s="30"/>
      <c r="AB408" s="30"/>
      <c r="AC408" s="30"/>
      <c r="AD408" s="30"/>
      <c r="AE408" s="30"/>
      <c r="AR408" s="153" t="s">
        <v>167</v>
      </c>
      <c r="AT408" s="153" t="s">
        <v>162</v>
      </c>
      <c r="AU408" s="153" t="s">
        <v>81</v>
      </c>
      <c r="AY408" s="18" t="s">
        <v>160</v>
      </c>
      <c r="BE408" s="154">
        <f>IF(N408="základní",J408,0)</f>
        <v>0</v>
      </c>
      <c r="BF408" s="154">
        <f>IF(N408="snížená",J408,0)</f>
        <v>0</v>
      </c>
      <c r="BG408" s="154">
        <f>IF(N408="zákl. přenesená",J408,0)</f>
        <v>0</v>
      </c>
      <c r="BH408" s="154">
        <f>IF(N408="sníž. přenesená",J408,0)</f>
        <v>0</v>
      </c>
      <c r="BI408" s="154">
        <f>IF(N408="nulová",J408,0)</f>
        <v>0</v>
      </c>
      <c r="BJ408" s="18" t="s">
        <v>19</v>
      </c>
      <c r="BK408" s="154">
        <f>ROUND(I408*H408,2)</f>
        <v>0</v>
      </c>
      <c r="BL408" s="18" t="s">
        <v>167</v>
      </c>
      <c r="BM408" s="153" t="s">
        <v>978</v>
      </c>
    </row>
    <row r="409" spans="1:65" s="2" customFormat="1" ht="19.5" x14ac:dyDescent="0.2">
      <c r="A409" s="30"/>
      <c r="B409" s="31"/>
      <c r="C409" s="30"/>
      <c r="D409" s="155" t="s">
        <v>169</v>
      </c>
      <c r="E409" s="30"/>
      <c r="F409" s="156" t="s">
        <v>979</v>
      </c>
      <c r="G409" s="30"/>
      <c r="H409" s="30"/>
      <c r="I409" s="30"/>
      <c r="J409" s="30"/>
      <c r="K409" s="30"/>
      <c r="L409" s="31"/>
      <c r="M409" s="157"/>
      <c r="N409" s="158"/>
      <c r="O409" s="56"/>
      <c r="P409" s="56"/>
      <c r="Q409" s="56"/>
      <c r="R409" s="56"/>
      <c r="S409" s="56"/>
      <c r="T409" s="57"/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T409" s="18" t="s">
        <v>169</v>
      </c>
      <c r="AU409" s="18" t="s">
        <v>81</v>
      </c>
    </row>
    <row r="410" spans="1:65" s="13" customFormat="1" x14ac:dyDescent="0.2">
      <c r="B410" s="159"/>
      <c r="D410" s="155" t="s">
        <v>171</v>
      </c>
      <c r="E410" s="160" t="s">
        <v>1</v>
      </c>
      <c r="F410" s="161" t="s">
        <v>941</v>
      </c>
      <c r="H410" s="160" t="s">
        <v>1</v>
      </c>
      <c r="L410" s="159"/>
      <c r="M410" s="162"/>
      <c r="N410" s="163"/>
      <c r="O410" s="163"/>
      <c r="P410" s="163"/>
      <c r="Q410" s="163"/>
      <c r="R410" s="163"/>
      <c r="S410" s="163"/>
      <c r="T410" s="164"/>
      <c r="AT410" s="160" t="s">
        <v>171</v>
      </c>
      <c r="AU410" s="160" t="s">
        <v>81</v>
      </c>
      <c r="AV410" s="13" t="s">
        <v>19</v>
      </c>
      <c r="AW410" s="13" t="s">
        <v>31</v>
      </c>
      <c r="AX410" s="13" t="s">
        <v>74</v>
      </c>
      <c r="AY410" s="160" t="s">
        <v>160</v>
      </c>
    </row>
    <row r="411" spans="1:65" s="14" customFormat="1" x14ac:dyDescent="0.2">
      <c r="B411" s="165"/>
      <c r="D411" s="155" t="s">
        <v>171</v>
      </c>
      <c r="E411" s="166" t="s">
        <v>1</v>
      </c>
      <c r="F411" s="167" t="s">
        <v>1268</v>
      </c>
      <c r="H411" s="168">
        <v>103.038</v>
      </c>
      <c r="L411" s="165"/>
      <c r="M411" s="169"/>
      <c r="N411" s="170"/>
      <c r="O411" s="170"/>
      <c r="P411" s="170"/>
      <c r="Q411" s="170"/>
      <c r="R411" s="170"/>
      <c r="S411" s="170"/>
      <c r="T411" s="171"/>
      <c r="AT411" s="166" t="s">
        <v>171</v>
      </c>
      <c r="AU411" s="166" t="s">
        <v>81</v>
      </c>
      <c r="AV411" s="14" t="s">
        <v>81</v>
      </c>
      <c r="AW411" s="14" t="s">
        <v>31</v>
      </c>
      <c r="AX411" s="14" t="s">
        <v>74</v>
      </c>
      <c r="AY411" s="166" t="s">
        <v>160</v>
      </c>
    </row>
    <row r="412" spans="1:65" s="13" customFormat="1" x14ac:dyDescent="0.2">
      <c r="B412" s="159"/>
      <c r="D412" s="155" t="s">
        <v>171</v>
      </c>
      <c r="E412" s="160" t="s">
        <v>1</v>
      </c>
      <c r="F412" s="161" t="s">
        <v>1269</v>
      </c>
      <c r="H412" s="160" t="s">
        <v>1</v>
      </c>
      <c r="L412" s="159"/>
      <c r="M412" s="162"/>
      <c r="N412" s="163"/>
      <c r="O412" s="163"/>
      <c r="P412" s="163"/>
      <c r="Q412" s="163"/>
      <c r="R412" s="163"/>
      <c r="S412" s="163"/>
      <c r="T412" s="164"/>
      <c r="AT412" s="160" t="s">
        <v>171</v>
      </c>
      <c r="AU412" s="160" t="s">
        <v>81</v>
      </c>
      <c r="AV412" s="13" t="s">
        <v>19</v>
      </c>
      <c r="AW412" s="13" t="s">
        <v>31</v>
      </c>
      <c r="AX412" s="13" t="s">
        <v>74</v>
      </c>
      <c r="AY412" s="160" t="s">
        <v>160</v>
      </c>
    </row>
    <row r="413" spans="1:65" s="14" customFormat="1" x14ac:dyDescent="0.2">
      <c r="B413" s="165"/>
      <c r="D413" s="155" t="s">
        <v>171</v>
      </c>
      <c r="E413" s="166" t="s">
        <v>1</v>
      </c>
      <c r="F413" s="167" t="s">
        <v>1242</v>
      </c>
      <c r="H413" s="168">
        <v>16.600000000000001</v>
      </c>
      <c r="L413" s="165"/>
      <c r="M413" s="169"/>
      <c r="N413" s="170"/>
      <c r="O413" s="170"/>
      <c r="P413" s="170"/>
      <c r="Q413" s="170"/>
      <c r="R413" s="170"/>
      <c r="S413" s="170"/>
      <c r="T413" s="171"/>
      <c r="AT413" s="166" t="s">
        <v>171</v>
      </c>
      <c r="AU413" s="166" t="s">
        <v>81</v>
      </c>
      <c r="AV413" s="14" t="s">
        <v>81</v>
      </c>
      <c r="AW413" s="14" t="s">
        <v>31</v>
      </c>
      <c r="AX413" s="14" t="s">
        <v>74</v>
      </c>
      <c r="AY413" s="166" t="s">
        <v>160</v>
      </c>
    </row>
    <row r="414" spans="1:65" s="13" customFormat="1" x14ac:dyDescent="0.2">
      <c r="B414" s="159"/>
      <c r="D414" s="155" t="s">
        <v>171</v>
      </c>
      <c r="E414" s="160" t="s">
        <v>1</v>
      </c>
      <c r="F414" s="161" t="s">
        <v>1270</v>
      </c>
      <c r="H414" s="160" t="s">
        <v>1</v>
      </c>
      <c r="L414" s="159"/>
      <c r="M414" s="162"/>
      <c r="N414" s="163"/>
      <c r="O414" s="163"/>
      <c r="P414" s="163"/>
      <c r="Q414" s="163"/>
      <c r="R414" s="163"/>
      <c r="S414" s="163"/>
      <c r="T414" s="164"/>
      <c r="AT414" s="160" t="s">
        <v>171</v>
      </c>
      <c r="AU414" s="160" t="s">
        <v>81</v>
      </c>
      <c r="AV414" s="13" t="s">
        <v>19</v>
      </c>
      <c r="AW414" s="13" t="s">
        <v>31</v>
      </c>
      <c r="AX414" s="13" t="s">
        <v>74</v>
      </c>
      <c r="AY414" s="160" t="s">
        <v>160</v>
      </c>
    </row>
    <row r="415" spans="1:65" s="14" customFormat="1" x14ac:dyDescent="0.2">
      <c r="B415" s="165"/>
      <c r="D415" s="155" t="s">
        <v>171</v>
      </c>
      <c r="E415" s="166" t="s">
        <v>1</v>
      </c>
      <c r="F415" s="167" t="s">
        <v>1243</v>
      </c>
      <c r="H415" s="168">
        <v>14.4</v>
      </c>
      <c r="L415" s="165"/>
      <c r="M415" s="169"/>
      <c r="N415" s="170"/>
      <c r="O415" s="170"/>
      <c r="P415" s="170"/>
      <c r="Q415" s="170"/>
      <c r="R415" s="170"/>
      <c r="S415" s="170"/>
      <c r="T415" s="171"/>
      <c r="AT415" s="166" t="s">
        <v>171</v>
      </c>
      <c r="AU415" s="166" t="s">
        <v>81</v>
      </c>
      <c r="AV415" s="14" t="s">
        <v>81</v>
      </c>
      <c r="AW415" s="14" t="s">
        <v>31</v>
      </c>
      <c r="AX415" s="14" t="s">
        <v>74</v>
      </c>
      <c r="AY415" s="166" t="s">
        <v>160</v>
      </c>
    </row>
    <row r="416" spans="1:65" s="13" customFormat="1" x14ac:dyDescent="0.2">
      <c r="B416" s="159"/>
      <c r="D416" s="155" t="s">
        <v>171</v>
      </c>
      <c r="E416" s="160" t="s">
        <v>1</v>
      </c>
      <c r="F416" s="161" t="s">
        <v>900</v>
      </c>
      <c r="H416" s="160" t="s">
        <v>1</v>
      </c>
      <c r="L416" s="159"/>
      <c r="M416" s="162"/>
      <c r="N416" s="163"/>
      <c r="O416" s="163"/>
      <c r="P416" s="163"/>
      <c r="Q416" s="163"/>
      <c r="R416" s="163"/>
      <c r="S416" s="163"/>
      <c r="T416" s="164"/>
      <c r="AT416" s="160" t="s">
        <v>171</v>
      </c>
      <c r="AU416" s="160" t="s">
        <v>81</v>
      </c>
      <c r="AV416" s="13" t="s">
        <v>19</v>
      </c>
      <c r="AW416" s="13" t="s">
        <v>31</v>
      </c>
      <c r="AX416" s="13" t="s">
        <v>74</v>
      </c>
      <c r="AY416" s="160" t="s">
        <v>160</v>
      </c>
    </row>
    <row r="417" spans="1:65" s="13" customFormat="1" x14ac:dyDescent="0.2">
      <c r="B417" s="159"/>
      <c r="D417" s="155" t="s">
        <v>171</v>
      </c>
      <c r="E417" s="160" t="s">
        <v>1</v>
      </c>
      <c r="F417" s="161" t="s">
        <v>1271</v>
      </c>
      <c r="H417" s="160" t="s">
        <v>1</v>
      </c>
      <c r="L417" s="159"/>
      <c r="M417" s="162"/>
      <c r="N417" s="163"/>
      <c r="O417" s="163"/>
      <c r="P417" s="163"/>
      <c r="Q417" s="163"/>
      <c r="R417" s="163"/>
      <c r="S417" s="163"/>
      <c r="T417" s="164"/>
      <c r="AT417" s="160" t="s">
        <v>171</v>
      </c>
      <c r="AU417" s="160" t="s">
        <v>81</v>
      </c>
      <c r="AV417" s="13" t="s">
        <v>19</v>
      </c>
      <c r="AW417" s="13" t="s">
        <v>31</v>
      </c>
      <c r="AX417" s="13" t="s">
        <v>74</v>
      </c>
      <c r="AY417" s="160" t="s">
        <v>160</v>
      </c>
    </row>
    <row r="418" spans="1:65" s="14" customFormat="1" x14ac:dyDescent="0.2">
      <c r="B418" s="165"/>
      <c r="D418" s="155" t="s">
        <v>171</v>
      </c>
      <c r="E418" s="166" t="s">
        <v>1</v>
      </c>
      <c r="F418" s="167" t="s">
        <v>1272</v>
      </c>
      <c r="H418" s="168">
        <v>11.731999999999999</v>
      </c>
      <c r="L418" s="165"/>
      <c r="M418" s="169"/>
      <c r="N418" s="170"/>
      <c r="O418" s="170"/>
      <c r="P418" s="170"/>
      <c r="Q418" s="170"/>
      <c r="R418" s="170"/>
      <c r="S418" s="170"/>
      <c r="T418" s="171"/>
      <c r="AT418" s="166" t="s">
        <v>171</v>
      </c>
      <c r="AU418" s="166" t="s">
        <v>81</v>
      </c>
      <c r="AV418" s="14" t="s">
        <v>81</v>
      </c>
      <c r="AW418" s="14" t="s">
        <v>31</v>
      </c>
      <c r="AX418" s="14" t="s">
        <v>74</v>
      </c>
      <c r="AY418" s="166" t="s">
        <v>160</v>
      </c>
    </row>
    <row r="419" spans="1:65" s="13" customFormat="1" x14ac:dyDescent="0.2">
      <c r="B419" s="159"/>
      <c r="D419" s="155" t="s">
        <v>171</v>
      </c>
      <c r="E419" s="160" t="s">
        <v>1</v>
      </c>
      <c r="F419" s="161" t="s">
        <v>1273</v>
      </c>
      <c r="H419" s="160" t="s">
        <v>1</v>
      </c>
      <c r="L419" s="159"/>
      <c r="M419" s="162"/>
      <c r="N419" s="163"/>
      <c r="O419" s="163"/>
      <c r="P419" s="163"/>
      <c r="Q419" s="163"/>
      <c r="R419" s="163"/>
      <c r="S419" s="163"/>
      <c r="T419" s="164"/>
      <c r="AT419" s="160" t="s">
        <v>171</v>
      </c>
      <c r="AU419" s="160" t="s">
        <v>81</v>
      </c>
      <c r="AV419" s="13" t="s">
        <v>19</v>
      </c>
      <c r="AW419" s="13" t="s">
        <v>31</v>
      </c>
      <c r="AX419" s="13" t="s">
        <v>74</v>
      </c>
      <c r="AY419" s="160" t="s">
        <v>160</v>
      </c>
    </row>
    <row r="420" spans="1:65" s="14" customFormat="1" x14ac:dyDescent="0.2">
      <c r="B420" s="165"/>
      <c r="D420" s="155" t="s">
        <v>171</v>
      </c>
      <c r="E420" s="166" t="s">
        <v>1</v>
      </c>
      <c r="F420" s="167" t="s">
        <v>1274</v>
      </c>
      <c r="H420" s="168">
        <v>10.6</v>
      </c>
      <c r="L420" s="165"/>
      <c r="M420" s="169"/>
      <c r="N420" s="170"/>
      <c r="O420" s="170"/>
      <c r="P420" s="170"/>
      <c r="Q420" s="170"/>
      <c r="R420" s="170"/>
      <c r="S420" s="170"/>
      <c r="T420" s="171"/>
      <c r="AT420" s="166" t="s">
        <v>171</v>
      </c>
      <c r="AU420" s="166" t="s">
        <v>81</v>
      </c>
      <c r="AV420" s="14" t="s">
        <v>81</v>
      </c>
      <c r="AW420" s="14" t="s">
        <v>31</v>
      </c>
      <c r="AX420" s="14" t="s">
        <v>74</v>
      </c>
      <c r="AY420" s="166" t="s">
        <v>160</v>
      </c>
    </row>
    <row r="421" spans="1:65" s="16" customFormat="1" x14ac:dyDescent="0.2">
      <c r="B421" s="179"/>
      <c r="D421" s="155" t="s">
        <v>171</v>
      </c>
      <c r="E421" s="180" t="s">
        <v>1</v>
      </c>
      <c r="F421" s="181" t="s">
        <v>216</v>
      </c>
      <c r="H421" s="182">
        <v>156.37</v>
      </c>
      <c r="L421" s="179"/>
      <c r="M421" s="183"/>
      <c r="N421" s="184"/>
      <c r="O421" s="184"/>
      <c r="P421" s="184"/>
      <c r="Q421" s="184"/>
      <c r="R421" s="184"/>
      <c r="S421" s="184"/>
      <c r="T421" s="185"/>
      <c r="AT421" s="180" t="s">
        <v>171</v>
      </c>
      <c r="AU421" s="180" t="s">
        <v>81</v>
      </c>
      <c r="AV421" s="16" t="s">
        <v>183</v>
      </c>
      <c r="AW421" s="16" t="s">
        <v>31</v>
      </c>
      <c r="AX421" s="16" t="s">
        <v>74</v>
      </c>
      <c r="AY421" s="180" t="s">
        <v>160</v>
      </c>
    </row>
    <row r="422" spans="1:65" s="13" customFormat="1" x14ac:dyDescent="0.2">
      <c r="B422" s="159"/>
      <c r="D422" s="155" t="s">
        <v>171</v>
      </c>
      <c r="E422" s="160" t="s">
        <v>1</v>
      </c>
      <c r="F422" s="161" t="s">
        <v>956</v>
      </c>
      <c r="H422" s="160" t="s">
        <v>1</v>
      </c>
      <c r="L422" s="159"/>
      <c r="M422" s="162"/>
      <c r="N422" s="163"/>
      <c r="O422" s="163"/>
      <c r="P422" s="163"/>
      <c r="Q422" s="163"/>
      <c r="R422" s="163"/>
      <c r="S422" s="163"/>
      <c r="T422" s="164"/>
      <c r="AT422" s="160" t="s">
        <v>171</v>
      </c>
      <c r="AU422" s="160" t="s">
        <v>81</v>
      </c>
      <c r="AV422" s="13" t="s">
        <v>19</v>
      </c>
      <c r="AW422" s="13" t="s">
        <v>31</v>
      </c>
      <c r="AX422" s="13" t="s">
        <v>74</v>
      </c>
      <c r="AY422" s="160" t="s">
        <v>160</v>
      </c>
    </row>
    <row r="423" spans="1:65" s="14" customFormat="1" x14ac:dyDescent="0.2">
      <c r="B423" s="165"/>
      <c r="D423" s="155" t="s">
        <v>171</v>
      </c>
      <c r="E423" s="166" t="s">
        <v>1</v>
      </c>
      <c r="F423" s="167" t="s">
        <v>1278</v>
      </c>
      <c r="H423" s="168">
        <v>46.95</v>
      </c>
      <c r="L423" s="165"/>
      <c r="M423" s="169"/>
      <c r="N423" s="170"/>
      <c r="O423" s="170"/>
      <c r="P423" s="170"/>
      <c r="Q423" s="170"/>
      <c r="R423" s="170"/>
      <c r="S423" s="170"/>
      <c r="T423" s="171"/>
      <c r="AT423" s="166" t="s">
        <v>171</v>
      </c>
      <c r="AU423" s="166" t="s">
        <v>81</v>
      </c>
      <c r="AV423" s="14" t="s">
        <v>81</v>
      </c>
      <c r="AW423" s="14" t="s">
        <v>31</v>
      </c>
      <c r="AX423" s="14" t="s">
        <v>74</v>
      </c>
      <c r="AY423" s="166" t="s">
        <v>160</v>
      </c>
    </row>
    <row r="424" spans="1:65" s="16" customFormat="1" x14ac:dyDescent="0.2">
      <c r="B424" s="179"/>
      <c r="D424" s="155" t="s">
        <v>171</v>
      </c>
      <c r="E424" s="180" t="s">
        <v>1</v>
      </c>
      <c r="F424" s="181" t="s">
        <v>216</v>
      </c>
      <c r="H424" s="182">
        <v>46.95</v>
      </c>
      <c r="L424" s="179"/>
      <c r="M424" s="183"/>
      <c r="N424" s="184"/>
      <c r="O424" s="184"/>
      <c r="P424" s="184"/>
      <c r="Q424" s="184"/>
      <c r="R424" s="184"/>
      <c r="S424" s="184"/>
      <c r="T424" s="185"/>
      <c r="AT424" s="180" t="s">
        <v>171</v>
      </c>
      <c r="AU424" s="180" t="s">
        <v>81</v>
      </c>
      <c r="AV424" s="16" t="s">
        <v>183</v>
      </c>
      <c r="AW424" s="16" t="s">
        <v>31</v>
      </c>
      <c r="AX424" s="16" t="s">
        <v>74</v>
      </c>
      <c r="AY424" s="180" t="s">
        <v>160</v>
      </c>
    </row>
    <row r="425" spans="1:65" s="15" customFormat="1" x14ac:dyDescent="0.2">
      <c r="B425" s="172"/>
      <c r="D425" s="155" t="s">
        <v>171</v>
      </c>
      <c r="E425" s="173" t="s">
        <v>1</v>
      </c>
      <c r="F425" s="174" t="s">
        <v>176</v>
      </c>
      <c r="H425" s="175">
        <v>203.32</v>
      </c>
      <c r="L425" s="172"/>
      <c r="M425" s="176"/>
      <c r="N425" s="177"/>
      <c r="O425" s="177"/>
      <c r="P425" s="177"/>
      <c r="Q425" s="177"/>
      <c r="R425" s="177"/>
      <c r="S425" s="177"/>
      <c r="T425" s="178"/>
      <c r="AT425" s="173" t="s">
        <v>171</v>
      </c>
      <c r="AU425" s="173" t="s">
        <v>81</v>
      </c>
      <c r="AV425" s="15" t="s">
        <v>167</v>
      </c>
      <c r="AW425" s="15" t="s">
        <v>31</v>
      </c>
      <c r="AX425" s="15" t="s">
        <v>19</v>
      </c>
      <c r="AY425" s="173" t="s">
        <v>160</v>
      </c>
    </row>
    <row r="426" spans="1:65" s="2" customFormat="1" ht="24" customHeight="1" x14ac:dyDescent="0.2">
      <c r="A426" s="30"/>
      <c r="B426" s="142"/>
      <c r="C426" s="143" t="s">
        <v>481</v>
      </c>
      <c r="D426" s="143" t="s">
        <v>162</v>
      </c>
      <c r="E426" s="144" t="s">
        <v>980</v>
      </c>
      <c r="F426" s="145" t="s">
        <v>981</v>
      </c>
      <c r="G426" s="146" t="s">
        <v>165</v>
      </c>
      <c r="H426" s="147">
        <v>203.32</v>
      </c>
      <c r="I426" s="148">
        <v>0</v>
      </c>
      <c r="J426" s="148">
        <f>ROUND(I426*H426,2)</f>
        <v>0</v>
      </c>
      <c r="K426" s="145" t="s">
        <v>166</v>
      </c>
      <c r="L426" s="31"/>
      <c r="M426" s="149" t="s">
        <v>1</v>
      </c>
      <c r="N426" s="150" t="s">
        <v>39</v>
      </c>
      <c r="O426" s="151">
        <v>0.92</v>
      </c>
      <c r="P426" s="151">
        <f>O426*H426</f>
        <v>187.05440000000002</v>
      </c>
      <c r="Q426" s="151">
        <v>0</v>
      </c>
      <c r="R426" s="151">
        <f>Q426*H426</f>
        <v>0</v>
      </c>
      <c r="S426" s="151">
        <v>0</v>
      </c>
      <c r="T426" s="152">
        <f>S426*H426</f>
        <v>0</v>
      </c>
      <c r="U426" s="30"/>
      <c r="V426" s="30"/>
      <c r="W426" s="30"/>
      <c r="X426" s="30"/>
      <c r="Y426" s="30"/>
      <c r="Z426" s="30"/>
      <c r="AA426" s="30"/>
      <c r="AB426" s="30"/>
      <c r="AC426" s="30"/>
      <c r="AD426" s="30"/>
      <c r="AE426" s="30"/>
      <c r="AR426" s="153" t="s">
        <v>167</v>
      </c>
      <c r="AT426" s="153" t="s">
        <v>162</v>
      </c>
      <c r="AU426" s="153" t="s">
        <v>81</v>
      </c>
      <c r="AY426" s="18" t="s">
        <v>160</v>
      </c>
      <c r="BE426" s="154">
        <f>IF(N426="základní",J426,0)</f>
        <v>0</v>
      </c>
      <c r="BF426" s="154">
        <f>IF(N426="snížená",J426,0)</f>
        <v>0</v>
      </c>
      <c r="BG426" s="154">
        <f>IF(N426="zákl. přenesená",J426,0)</f>
        <v>0</v>
      </c>
      <c r="BH426" s="154">
        <f>IF(N426="sníž. přenesená",J426,0)</f>
        <v>0</v>
      </c>
      <c r="BI426" s="154">
        <f>IF(N426="nulová",J426,0)</f>
        <v>0</v>
      </c>
      <c r="BJ426" s="18" t="s">
        <v>19</v>
      </c>
      <c r="BK426" s="154">
        <f>ROUND(I426*H426,2)</f>
        <v>0</v>
      </c>
      <c r="BL426" s="18" t="s">
        <v>167</v>
      </c>
      <c r="BM426" s="153" t="s">
        <v>982</v>
      </c>
    </row>
    <row r="427" spans="1:65" s="2" customFormat="1" ht="19.5" x14ac:dyDescent="0.2">
      <c r="A427" s="30"/>
      <c r="B427" s="31"/>
      <c r="C427" s="30"/>
      <c r="D427" s="155" t="s">
        <v>169</v>
      </c>
      <c r="E427" s="30"/>
      <c r="F427" s="156" t="s">
        <v>983</v>
      </c>
      <c r="G427" s="30"/>
      <c r="H427" s="30"/>
      <c r="I427" s="30"/>
      <c r="J427" s="30"/>
      <c r="K427" s="30"/>
      <c r="L427" s="31"/>
      <c r="M427" s="157"/>
      <c r="N427" s="158"/>
      <c r="O427" s="56"/>
      <c r="P427" s="56"/>
      <c r="Q427" s="56"/>
      <c r="R427" s="56"/>
      <c r="S427" s="56"/>
      <c r="T427" s="57"/>
      <c r="U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0"/>
      <c r="AT427" s="18" t="s">
        <v>169</v>
      </c>
      <c r="AU427" s="18" t="s">
        <v>81</v>
      </c>
    </row>
    <row r="428" spans="1:65" s="2" customFormat="1" ht="24" customHeight="1" x14ac:dyDescent="0.2">
      <c r="A428" s="30"/>
      <c r="B428" s="142"/>
      <c r="C428" s="143" t="s">
        <v>487</v>
      </c>
      <c r="D428" s="143" t="s">
        <v>162</v>
      </c>
      <c r="E428" s="144" t="s">
        <v>984</v>
      </c>
      <c r="F428" s="145" t="s">
        <v>985</v>
      </c>
      <c r="G428" s="146" t="s">
        <v>186</v>
      </c>
      <c r="H428" s="147">
        <v>60.8</v>
      </c>
      <c r="I428" s="148">
        <v>0</v>
      </c>
      <c r="J428" s="148">
        <f>ROUND(I428*H428,2)</f>
        <v>0</v>
      </c>
      <c r="K428" s="145" t="s">
        <v>166</v>
      </c>
      <c r="L428" s="31"/>
      <c r="M428" s="149" t="s">
        <v>1</v>
      </c>
      <c r="N428" s="150" t="s">
        <v>39</v>
      </c>
      <c r="O428" s="151">
        <v>2.843</v>
      </c>
      <c r="P428" s="151">
        <f>O428*H428</f>
        <v>172.8544</v>
      </c>
      <c r="Q428" s="151">
        <v>7.2811999999999996E-4</v>
      </c>
      <c r="R428" s="151">
        <f>Q428*H428</f>
        <v>4.4269695999999997E-2</v>
      </c>
      <c r="S428" s="151">
        <v>1E-3</v>
      </c>
      <c r="T428" s="152">
        <f>S428*H428</f>
        <v>6.08E-2</v>
      </c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  <c r="AE428" s="30"/>
      <c r="AR428" s="153" t="s">
        <v>167</v>
      </c>
      <c r="AT428" s="153" t="s">
        <v>162</v>
      </c>
      <c r="AU428" s="153" t="s">
        <v>81</v>
      </c>
      <c r="AY428" s="18" t="s">
        <v>160</v>
      </c>
      <c r="BE428" s="154">
        <f>IF(N428="základní",J428,0)</f>
        <v>0</v>
      </c>
      <c r="BF428" s="154">
        <f>IF(N428="snížená",J428,0)</f>
        <v>0</v>
      </c>
      <c r="BG428" s="154">
        <f>IF(N428="zákl. přenesená",J428,0)</f>
        <v>0</v>
      </c>
      <c r="BH428" s="154">
        <f>IF(N428="sníž. přenesená",J428,0)</f>
        <v>0</v>
      </c>
      <c r="BI428" s="154">
        <f>IF(N428="nulová",J428,0)</f>
        <v>0</v>
      </c>
      <c r="BJ428" s="18" t="s">
        <v>19</v>
      </c>
      <c r="BK428" s="154">
        <f>ROUND(I428*H428,2)</f>
        <v>0</v>
      </c>
      <c r="BL428" s="18" t="s">
        <v>167</v>
      </c>
      <c r="BM428" s="153" t="s">
        <v>986</v>
      </c>
    </row>
    <row r="429" spans="1:65" s="2" customFormat="1" ht="19.5" x14ac:dyDescent="0.2">
      <c r="A429" s="30"/>
      <c r="B429" s="31"/>
      <c r="C429" s="30"/>
      <c r="D429" s="155" t="s">
        <v>169</v>
      </c>
      <c r="E429" s="30"/>
      <c r="F429" s="156" t="s">
        <v>987</v>
      </c>
      <c r="G429" s="30"/>
      <c r="H429" s="30"/>
      <c r="I429" s="30"/>
      <c r="J429" s="30"/>
      <c r="K429" s="30"/>
      <c r="L429" s="31"/>
      <c r="M429" s="157"/>
      <c r="N429" s="158"/>
      <c r="O429" s="56"/>
      <c r="P429" s="56"/>
      <c r="Q429" s="56"/>
      <c r="R429" s="56"/>
      <c r="S429" s="56"/>
      <c r="T429" s="57"/>
      <c r="U429" s="30"/>
      <c r="V429" s="30"/>
      <c r="W429" s="30"/>
      <c r="X429" s="30"/>
      <c r="Y429" s="30"/>
      <c r="Z429" s="30"/>
      <c r="AA429" s="30"/>
      <c r="AB429" s="30"/>
      <c r="AC429" s="30"/>
      <c r="AD429" s="30"/>
      <c r="AE429" s="30"/>
      <c r="AT429" s="18" t="s">
        <v>169</v>
      </c>
      <c r="AU429" s="18" t="s">
        <v>81</v>
      </c>
    </row>
    <row r="430" spans="1:65" s="13" customFormat="1" x14ac:dyDescent="0.2">
      <c r="B430" s="159"/>
      <c r="D430" s="155" t="s">
        <v>171</v>
      </c>
      <c r="E430" s="160" t="s">
        <v>1</v>
      </c>
      <c r="F430" s="161" t="s">
        <v>988</v>
      </c>
      <c r="H430" s="160" t="s">
        <v>1</v>
      </c>
      <c r="L430" s="159"/>
      <c r="M430" s="162"/>
      <c r="N430" s="163"/>
      <c r="O430" s="163"/>
      <c r="P430" s="163"/>
      <c r="Q430" s="163"/>
      <c r="R430" s="163"/>
      <c r="S430" s="163"/>
      <c r="T430" s="164"/>
      <c r="AT430" s="160" t="s">
        <v>171</v>
      </c>
      <c r="AU430" s="160" t="s">
        <v>81</v>
      </c>
      <c r="AV430" s="13" t="s">
        <v>19</v>
      </c>
      <c r="AW430" s="13" t="s">
        <v>31</v>
      </c>
      <c r="AX430" s="13" t="s">
        <v>74</v>
      </c>
      <c r="AY430" s="160" t="s">
        <v>160</v>
      </c>
    </row>
    <row r="431" spans="1:65" s="14" customFormat="1" x14ac:dyDescent="0.2">
      <c r="B431" s="165"/>
      <c r="D431" s="155" t="s">
        <v>171</v>
      </c>
      <c r="E431" s="166" t="s">
        <v>1</v>
      </c>
      <c r="F431" s="167" t="s">
        <v>1282</v>
      </c>
      <c r="H431" s="168">
        <v>30.4</v>
      </c>
      <c r="L431" s="165"/>
      <c r="M431" s="169"/>
      <c r="N431" s="170"/>
      <c r="O431" s="170"/>
      <c r="P431" s="170"/>
      <c r="Q431" s="170"/>
      <c r="R431" s="170"/>
      <c r="S431" s="170"/>
      <c r="T431" s="171"/>
      <c r="AT431" s="166" t="s">
        <v>171</v>
      </c>
      <c r="AU431" s="166" t="s">
        <v>81</v>
      </c>
      <c r="AV431" s="14" t="s">
        <v>81</v>
      </c>
      <c r="AW431" s="14" t="s">
        <v>31</v>
      </c>
      <c r="AX431" s="14" t="s">
        <v>74</v>
      </c>
      <c r="AY431" s="166" t="s">
        <v>160</v>
      </c>
    </row>
    <row r="432" spans="1:65" s="13" customFormat="1" x14ac:dyDescent="0.2">
      <c r="B432" s="159"/>
      <c r="D432" s="155" t="s">
        <v>171</v>
      </c>
      <c r="E432" s="160" t="s">
        <v>1</v>
      </c>
      <c r="F432" s="161" t="s">
        <v>990</v>
      </c>
      <c r="H432" s="160" t="s">
        <v>1</v>
      </c>
      <c r="L432" s="159"/>
      <c r="M432" s="162"/>
      <c r="N432" s="163"/>
      <c r="O432" s="163"/>
      <c r="P432" s="163"/>
      <c r="Q432" s="163"/>
      <c r="R432" s="163"/>
      <c r="S432" s="163"/>
      <c r="T432" s="164"/>
      <c r="AT432" s="160" t="s">
        <v>171</v>
      </c>
      <c r="AU432" s="160" t="s">
        <v>81</v>
      </c>
      <c r="AV432" s="13" t="s">
        <v>19</v>
      </c>
      <c r="AW432" s="13" t="s">
        <v>31</v>
      </c>
      <c r="AX432" s="13" t="s">
        <v>74</v>
      </c>
      <c r="AY432" s="160" t="s">
        <v>160</v>
      </c>
    </row>
    <row r="433" spans="1:65" s="14" customFormat="1" x14ac:dyDescent="0.2">
      <c r="B433" s="165"/>
      <c r="D433" s="155" t="s">
        <v>171</v>
      </c>
      <c r="E433" s="166" t="s">
        <v>1</v>
      </c>
      <c r="F433" s="167" t="s">
        <v>1282</v>
      </c>
      <c r="H433" s="168">
        <v>30.4</v>
      </c>
      <c r="L433" s="165"/>
      <c r="M433" s="169"/>
      <c r="N433" s="170"/>
      <c r="O433" s="170"/>
      <c r="P433" s="170"/>
      <c r="Q433" s="170"/>
      <c r="R433" s="170"/>
      <c r="S433" s="170"/>
      <c r="T433" s="171"/>
      <c r="AT433" s="166" t="s">
        <v>171</v>
      </c>
      <c r="AU433" s="166" t="s">
        <v>81</v>
      </c>
      <c r="AV433" s="14" t="s">
        <v>81</v>
      </c>
      <c r="AW433" s="14" t="s">
        <v>31</v>
      </c>
      <c r="AX433" s="14" t="s">
        <v>74</v>
      </c>
      <c r="AY433" s="166" t="s">
        <v>160</v>
      </c>
    </row>
    <row r="434" spans="1:65" s="15" customFormat="1" x14ac:dyDescent="0.2">
      <c r="B434" s="172"/>
      <c r="D434" s="155" t="s">
        <v>171</v>
      </c>
      <c r="E434" s="173" t="s">
        <v>1</v>
      </c>
      <c r="F434" s="174" t="s">
        <v>176</v>
      </c>
      <c r="H434" s="175">
        <v>60.8</v>
      </c>
      <c r="L434" s="172"/>
      <c r="M434" s="176"/>
      <c r="N434" s="177"/>
      <c r="O434" s="177"/>
      <c r="P434" s="177"/>
      <c r="Q434" s="177"/>
      <c r="R434" s="177"/>
      <c r="S434" s="177"/>
      <c r="T434" s="178"/>
      <c r="AT434" s="173" t="s">
        <v>171</v>
      </c>
      <c r="AU434" s="173" t="s">
        <v>81</v>
      </c>
      <c r="AV434" s="15" t="s">
        <v>167</v>
      </c>
      <c r="AW434" s="15" t="s">
        <v>31</v>
      </c>
      <c r="AX434" s="15" t="s">
        <v>19</v>
      </c>
      <c r="AY434" s="173" t="s">
        <v>160</v>
      </c>
    </row>
    <row r="435" spans="1:65" s="12" customFormat="1" ht="22.9" customHeight="1" x14ac:dyDescent="0.2">
      <c r="B435" s="130"/>
      <c r="D435" s="131" t="s">
        <v>73</v>
      </c>
      <c r="E435" s="140" t="s">
        <v>553</v>
      </c>
      <c r="F435" s="140" t="s">
        <v>554</v>
      </c>
      <c r="J435" s="141">
        <f>BK435</f>
        <v>0</v>
      </c>
      <c r="L435" s="130"/>
      <c r="M435" s="134"/>
      <c r="N435" s="135"/>
      <c r="O435" s="135"/>
      <c r="P435" s="136">
        <f>SUM(P436:P445)</f>
        <v>34.593520000000005</v>
      </c>
      <c r="Q435" s="135"/>
      <c r="R435" s="136">
        <f>SUM(R436:R445)</f>
        <v>0</v>
      </c>
      <c r="S435" s="135"/>
      <c r="T435" s="137">
        <f>SUM(T436:T445)</f>
        <v>0</v>
      </c>
      <c r="AR435" s="131" t="s">
        <v>19</v>
      </c>
      <c r="AT435" s="138" t="s">
        <v>73</v>
      </c>
      <c r="AU435" s="138" t="s">
        <v>19</v>
      </c>
      <c r="AY435" s="131" t="s">
        <v>160</v>
      </c>
      <c r="BK435" s="139">
        <f>SUM(BK436:BK445)</f>
        <v>0</v>
      </c>
    </row>
    <row r="436" spans="1:65" s="2" customFormat="1" ht="24" customHeight="1" x14ac:dyDescent="0.2">
      <c r="A436" s="30"/>
      <c r="B436" s="142"/>
      <c r="C436" s="143" t="s">
        <v>492</v>
      </c>
      <c r="D436" s="143" t="s">
        <v>162</v>
      </c>
      <c r="E436" s="144" t="s">
        <v>556</v>
      </c>
      <c r="F436" s="145" t="s">
        <v>557</v>
      </c>
      <c r="G436" s="146" t="s">
        <v>245</v>
      </c>
      <c r="H436" s="147">
        <v>69.745000000000005</v>
      </c>
      <c r="I436" s="148">
        <v>0</v>
      </c>
      <c r="J436" s="148">
        <f>ROUND(I436*H436,2)</f>
        <v>0</v>
      </c>
      <c r="K436" s="145" t="s">
        <v>166</v>
      </c>
      <c r="L436" s="31"/>
      <c r="M436" s="149" t="s">
        <v>1</v>
      </c>
      <c r="N436" s="150" t="s">
        <v>39</v>
      </c>
      <c r="O436" s="151">
        <v>0.24</v>
      </c>
      <c r="P436" s="151">
        <f>O436*H436</f>
        <v>16.738800000000001</v>
      </c>
      <c r="Q436" s="151">
        <v>0</v>
      </c>
      <c r="R436" s="151">
        <f>Q436*H436</f>
        <v>0</v>
      </c>
      <c r="S436" s="151">
        <v>0</v>
      </c>
      <c r="T436" s="152">
        <f>S436*H436</f>
        <v>0</v>
      </c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R436" s="153" t="s">
        <v>167</v>
      </c>
      <c r="AT436" s="153" t="s">
        <v>162</v>
      </c>
      <c r="AU436" s="153" t="s">
        <v>81</v>
      </c>
      <c r="AY436" s="18" t="s">
        <v>160</v>
      </c>
      <c r="BE436" s="154">
        <f>IF(N436="základní",J436,0)</f>
        <v>0</v>
      </c>
      <c r="BF436" s="154">
        <f>IF(N436="snížená",J436,0)</f>
        <v>0</v>
      </c>
      <c r="BG436" s="154">
        <f>IF(N436="zákl. přenesená",J436,0)</f>
        <v>0</v>
      </c>
      <c r="BH436" s="154">
        <f>IF(N436="sníž. přenesená",J436,0)</f>
        <v>0</v>
      </c>
      <c r="BI436" s="154">
        <f>IF(N436="nulová",J436,0)</f>
        <v>0</v>
      </c>
      <c r="BJ436" s="18" t="s">
        <v>19</v>
      </c>
      <c r="BK436" s="154">
        <f>ROUND(I436*H436,2)</f>
        <v>0</v>
      </c>
      <c r="BL436" s="18" t="s">
        <v>167</v>
      </c>
      <c r="BM436" s="153" t="s">
        <v>996</v>
      </c>
    </row>
    <row r="437" spans="1:65" s="2" customFormat="1" ht="19.5" x14ac:dyDescent="0.2">
      <c r="A437" s="30"/>
      <c r="B437" s="31"/>
      <c r="C437" s="30"/>
      <c r="D437" s="155" t="s">
        <v>169</v>
      </c>
      <c r="E437" s="30"/>
      <c r="F437" s="156" t="s">
        <v>559</v>
      </c>
      <c r="G437" s="30"/>
      <c r="H437" s="30"/>
      <c r="I437" s="30"/>
      <c r="J437" s="30"/>
      <c r="K437" s="30"/>
      <c r="L437" s="31"/>
      <c r="M437" s="157"/>
      <c r="N437" s="158"/>
      <c r="O437" s="56"/>
      <c r="P437" s="56"/>
      <c r="Q437" s="56"/>
      <c r="R437" s="56"/>
      <c r="S437" s="56"/>
      <c r="T437" s="57"/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T437" s="18" t="s">
        <v>169</v>
      </c>
      <c r="AU437" s="18" t="s">
        <v>81</v>
      </c>
    </row>
    <row r="438" spans="1:65" s="2" customFormat="1" ht="16.5" customHeight="1" x14ac:dyDescent="0.2">
      <c r="A438" s="30"/>
      <c r="B438" s="142"/>
      <c r="C438" s="143" t="s">
        <v>498</v>
      </c>
      <c r="D438" s="143" t="s">
        <v>162</v>
      </c>
      <c r="E438" s="144" t="s">
        <v>561</v>
      </c>
      <c r="F438" s="145" t="s">
        <v>562</v>
      </c>
      <c r="G438" s="146" t="s">
        <v>245</v>
      </c>
      <c r="H438" s="147">
        <v>1604.135</v>
      </c>
      <c r="I438" s="148">
        <v>0</v>
      </c>
      <c r="J438" s="148">
        <f>ROUND(I438*H438,2)</f>
        <v>0</v>
      </c>
      <c r="K438" s="145" t="s">
        <v>166</v>
      </c>
      <c r="L438" s="31"/>
      <c r="M438" s="149" t="s">
        <v>1</v>
      </c>
      <c r="N438" s="150" t="s">
        <v>39</v>
      </c>
      <c r="O438" s="151">
        <v>4.0000000000000001E-3</v>
      </c>
      <c r="P438" s="151">
        <f>O438*H438</f>
        <v>6.4165400000000004</v>
      </c>
      <c r="Q438" s="151">
        <v>0</v>
      </c>
      <c r="R438" s="151">
        <f>Q438*H438</f>
        <v>0</v>
      </c>
      <c r="S438" s="151">
        <v>0</v>
      </c>
      <c r="T438" s="152">
        <f>S438*H438</f>
        <v>0</v>
      </c>
      <c r="U438" s="30"/>
      <c r="V438" s="30"/>
      <c r="W438" s="30"/>
      <c r="X438" s="30"/>
      <c r="Y438" s="30"/>
      <c r="Z438" s="30"/>
      <c r="AA438" s="30"/>
      <c r="AB438" s="30"/>
      <c r="AC438" s="30"/>
      <c r="AD438" s="30"/>
      <c r="AE438" s="30"/>
      <c r="AR438" s="153" t="s">
        <v>167</v>
      </c>
      <c r="AT438" s="153" t="s">
        <v>162</v>
      </c>
      <c r="AU438" s="153" t="s">
        <v>81</v>
      </c>
      <c r="AY438" s="18" t="s">
        <v>160</v>
      </c>
      <c r="BE438" s="154">
        <f>IF(N438="základní",J438,0)</f>
        <v>0</v>
      </c>
      <c r="BF438" s="154">
        <f>IF(N438="snížená",J438,0)</f>
        <v>0</v>
      </c>
      <c r="BG438" s="154">
        <f>IF(N438="zákl. přenesená",J438,0)</f>
        <v>0</v>
      </c>
      <c r="BH438" s="154">
        <f>IF(N438="sníž. přenesená",J438,0)</f>
        <v>0</v>
      </c>
      <c r="BI438" s="154">
        <f>IF(N438="nulová",J438,0)</f>
        <v>0</v>
      </c>
      <c r="BJ438" s="18" t="s">
        <v>19</v>
      </c>
      <c r="BK438" s="154">
        <f>ROUND(I438*H438,2)</f>
        <v>0</v>
      </c>
      <c r="BL438" s="18" t="s">
        <v>167</v>
      </c>
      <c r="BM438" s="153" t="s">
        <v>997</v>
      </c>
    </row>
    <row r="439" spans="1:65" s="2" customFormat="1" ht="29.25" x14ac:dyDescent="0.2">
      <c r="A439" s="30"/>
      <c r="B439" s="31"/>
      <c r="C439" s="30"/>
      <c r="D439" s="155" t="s">
        <v>169</v>
      </c>
      <c r="E439" s="30"/>
      <c r="F439" s="156" t="s">
        <v>564</v>
      </c>
      <c r="G439" s="30"/>
      <c r="H439" s="30"/>
      <c r="I439" s="30"/>
      <c r="J439" s="30"/>
      <c r="K439" s="30"/>
      <c r="L439" s="31"/>
      <c r="M439" s="157"/>
      <c r="N439" s="158"/>
      <c r="O439" s="56"/>
      <c r="P439" s="56"/>
      <c r="Q439" s="56"/>
      <c r="R439" s="56"/>
      <c r="S439" s="56"/>
      <c r="T439" s="57"/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T439" s="18" t="s">
        <v>169</v>
      </c>
      <c r="AU439" s="18" t="s">
        <v>81</v>
      </c>
    </row>
    <row r="440" spans="1:65" s="14" customFormat="1" x14ac:dyDescent="0.2">
      <c r="B440" s="165"/>
      <c r="D440" s="155" t="s">
        <v>171</v>
      </c>
      <c r="E440" s="166" t="s">
        <v>1</v>
      </c>
      <c r="F440" s="167" t="s">
        <v>1283</v>
      </c>
      <c r="H440" s="168">
        <v>1604.135</v>
      </c>
      <c r="L440" s="165"/>
      <c r="M440" s="169"/>
      <c r="N440" s="170"/>
      <c r="O440" s="170"/>
      <c r="P440" s="170"/>
      <c r="Q440" s="170"/>
      <c r="R440" s="170"/>
      <c r="S440" s="170"/>
      <c r="T440" s="171"/>
      <c r="AT440" s="166" t="s">
        <v>171</v>
      </c>
      <c r="AU440" s="166" t="s">
        <v>81</v>
      </c>
      <c r="AV440" s="14" t="s">
        <v>81</v>
      </c>
      <c r="AW440" s="14" t="s">
        <v>31</v>
      </c>
      <c r="AX440" s="14" t="s">
        <v>19</v>
      </c>
      <c r="AY440" s="166" t="s">
        <v>160</v>
      </c>
    </row>
    <row r="441" spans="1:65" s="2" customFormat="1" ht="24" customHeight="1" x14ac:dyDescent="0.2">
      <c r="A441" s="30"/>
      <c r="B441" s="142"/>
      <c r="C441" s="143" t="s">
        <v>504</v>
      </c>
      <c r="D441" s="143" t="s">
        <v>162</v>
      </c>
      <c r="E441" s="144" t="s">
        <v>567</v>
      </c>
      <c r="F441" s="145" t="s">
        <v>568</v>
      </c>
      <c r="G441" s="146" t="s">
        <v>245</v>
      </c>
      <c r="H441" s="147">
        <v>69.745000000000005</v>
      </c>
      <c r="I441" s="148">
        <v>0</v>
      </c>
      <c r="J441" s="148">
        <f>ROUND(I441*H441,2)</f>
        <v>0</v>
      </c>
      <c r="K441" s="145" t="s">
        <v>166</v>
      </c>
      <c r="L441" s="31"/>
      <c r="M441" s="149" t="s">
        <v>1</v>
      </c>
      <c r="N441" s="150" t="s">
        <v>39</v>
      </c>
      <c r="O441" s="151">
        <v>0.16400000000000001</v>
      </c>
      <c r="P441" s="151">
        <f>O441*H441</f>
        <v>11.438180000000001</v>
      </c>
      <c r="Q441" s="151">
        <v>0</v>
      </c>
      <c r="R441" s="151">
        <f>Q441*H441</f>
        <v>0</v>
      </c>
      <c r="S441" s="151">
        <v>0</v>
      </c>
      <c r="T441" s="152">
        <f>S441*H441</f>
        <v>0</v>
      </c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  <c r="AE441" s="30"/>
      <c r="AR441" s="153" t="s">
        <v>167</v>
      </c>
      <c r="AT441" s="153" t="s">
        <v>162</v>
      </c>
      <c r="AU441" s="153" t="s">
        <v>81</v>
      </c>
      <c r="AY441" s="18" t="s">
        <v>160</v>
      </c>
      <c r="BE441" s="154">
        <f>IF(N441="základní",J441,0)</f>
        <v>0</v>
      </c>
      <c r="BF441" s="154">
        <f>IF(N441="snížená",J441,0)</f>
        <v>0</v>
      </c>
      <c r="BG441" s="154">
        <f>IF(N441="zákl. přenesená",J441,0)</f>
        <v>0</v>
      </c>
      <c r="BH441" s="154">
        <f>IF(N441="sníž. přenesená",J441,0)</f>
        <v>0</v>
      </c>
      <c r="BI441" s="154">
        <f>IF(N441="nulová",J441,0)</f>
        <v>0</v>
      </c>
      <c r="BJ441" s="18" t="s">
        <v>19</v>
      </c>
      <c r="BK441" s="154">
        <f>ROUND(I441*H441,2)</f>
        <v>0</v>
      </c>
      <c r="BL441" s="18" t="s">
        <v>167</v>
      </c>
      <c r="BM441" s="153" t="s">
        <v>999</v>
      </c>
    </row>
    <row r="442" spans="1:65" s="2" customFormat="1" ht="19.5" x14ac:dyDescent="0.2">
      <c r="A442" s="30"/>
      <c r="B442" s="31"/>
      <c r="C442" s="30"/>
      <c r="D442" s="155" t="s">
        <v>169</v>
      </c>
      <c r="E442" s="30"/>
      <c r="F442" s="156" t="s">
        <v>570</v>
      </c>
      <c r="G442" s="30"/>
      <c r="H442" s="30"/>
      <c r="I442" s="30"/>
      <c r="J442" s="30"/>
      <c r="K442" s="30"/>
      <c r="L442" s="31"/>
      <c r="M442" s="157"/>
      <c r="N442" s="158"/>
      <c r="O442" s="56"/>
      <c r="P442" s="56"/>
      <c r="Q442" s="56"/>
      <c r="R442" s="56"/>
      <c r="S442" s="56"/>
      <c r="T442" s="57"/>
      <c r="U442" s="30"/>
      <c r="V442" s="30"/>
      <c r="W442" s="30"/>
      <c r="X442" s="30"/>
      <c r="Y442" s="30"/>
      <c r="Z442" s="30"/>
      <c r="AA442" s="30"/>
      <c r="AB442" s="30"/>
      <c r="AC442" s="30"/>
      <c r="AD442" s="30"/>
      <c r="AE442" s="30"/>
      <c r="AT442" s="18" t="s">
        <v>169</v>
      </c>
      <c r="AU442" s="18" t="s">
        <v>81</v>
      </c>
    </row>
    <row r="443" spans="1:65" s="2" customFormat="1" ht="24" customHeight="1" x14ac:dyDescent="0.2">
      <c r="A443" s="30"/>
      <c r="B443" s="142"/>
      <c r="C443" s="143" t="s">
        <v>510</v>
      </c>
      <c r="D443" s="143" t="s">
        <v>162</v>
      </c>
      <c r="E443" s="144" t="s">
        <v>577</v>
      </c>
      <c r="F443" s="145" t="s">
        <v>578</v>
      </c>
      <c r="G443" s="146" t="s">
        <v>245</v>
      </c>
      <c r="H443" s="147">
        <v>69.745000000000005</v>
      </c>
      <c r="I443" s="148">
        <v>0</v>
      </c>
      <c r="J443" s="148">
        <f>ROUND(I443*H443,2)</f>
        <v>0</v>
      </c>
      <c r="K443" s="145" t="s">
        <v>166</v>
      </c>
      <c r="L443" s="31"/>
      <c r="M443" s="149" t="s">
        <v>1</v>
      </c>
      <c r="N443" s="150" t="s">
        <v>39</v>
      </c>
      <c r="O443" s="151">
        <v>0</v>
      </c>
      <c r="P443" s="151">
        <f>O443*H443</f>
        <v>0</v>
      </c>
      <c r="Q443" s="151">
        <v>0</v>
      </c>
      <c r="R443" s="151">
        <f>Q443*H443</f>
        <v>0</v>
      </c>
      <c r="S443" s="151">
        <v>0</v>
      </c>
      <c r="T443" s="152">
        <f>S443*H443</f>
        <v>0</v>
      </c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  <c r="AE443" s="30"/>
      <c r="AR443" s="153" t="s">
        <v>167</v>
      </c>
      <c r="AT443" s="153" t="s">
        <v>162</v>
      </c>
      <c r="AU443" s="153" t="s">
        <v>81</v>
      </c>
      <c r="AY443" s="18" t="s">
        <v>160</v>
      </c>
      <c r="BE443" s="154">
        <f>IF(N443="základní",J443,0)</f>
        <v>0</v>
      </c>
      <c r="BF443" s="154">
        <f>IF(N443="snížená",J443,0)</f>
        <v>0</v>
      </c>
      <c r="BG443" s="154">
        <f>IF(N443="zákl. přenesená",J443,0)</f>
        <v>0</v>
      </c>
      <c r="BH443" s="154">
        <f>IF(N443="sníž. přenesená",J443,0)</f>
        <v>0</v>
      </c>
      <c r="BI443" s="154">
        <f>IF(N443="nulová",J443,0)</f>
        <v>0</v>
      </c>
      <c r="BJ443" s="18" t="s">
        <v>19</v>
      </c>
      <c r="BK443" s="154">
        <f>ROUND(I443*H443,2)</f>
        <v>0</v>
      </c>
      <c r="BL443" s="18" t="s">
        <v>167</v>
      </c>
      <c r="BM443" s="153" t="s">
        <v>1004</v>
      </c>
    </row>
    <row r="444" spans="1:65" s="2" customFormat="1" ht="29.25" x14ac:dyDescent="0.2">
      <c r="A444" s="30"/>
      <c r="B444" s="31"/>
      <c r="C444" s="30"/>
      <c r="D444" s="155" t="s">
        <v>169</v>
      </c>
      <c r="E444" s="30"/>
      <c r="F444" s="156" t="s">
        <v>277</v>
      </c>
      <c r="G444" s="30"/>
      <c r="H444" s="30"/>
      <c r="I444" s="30"/>
      <c r="J444" s="30"/>
      <c r="K444" s="30"/>
      <c r="L444" s="31"/>
      <c r="M444" s="157"/>
      <c r="N444" s="158"/>
      <c r="O444" s="56"/>
      <c r="P444" s="56"/>
      <c r="Q444" s="56"/>
      <c r="R444" s="56"/>
      <c r="S444" s="56"/>
      <c r="T444" s="57"/>
      <c r="U444" s="30"/>
      <c r="V444" s="30"/>
      <c r="W444" s="30"/>
      <c r="X444" s="30"/>
      <c r="Y444" s="30"/>
      <c r="Z444" s="30"/>
      <c r="AA444" s="30"/>
      <c r="AB444" s="30"/>
      <c r="AC444" s="30"/>
      <c r="AD444" s="30"/>
      <c r="AE444" s="30"/>
      <c r="AT444" s="18" t="s">
        <v>169</v>
      </c>
      <c r="AU444" s="18" t="s">
        <v>81</v>
      </c>
    </row>
    <row r="445" spans="1:65" s="14" customFormat="1" x14ac:dyDescent="0.2">
      <c r="B445" s="165"/>
      <c r="D445" s="155" t="s">
        <v>171</v>
      </c>
      <c r="E445" s="166" t="s">
        <v>1</v>
      </c>
      <c r="F445" s="167" t="s">
        <v>1284</v>
      </c>
      <c r="H445" s="168">
        <v>69.745000000000005</v>
      </c>
      <c r="L445" s="165"/>
      <c r="M445" s="169"/>
      <c r="N445" s="170"/>
      <c r="O445" s="170"/>
      <c r="P445" s="170"/>
      <c r="Q445" s="170"/>
      <c r="R445" s="170"/>
      <c r="S445" s="170"/>
      <c r="T445" s="171"/>
      <c r="AT445" s="166" t="s">
        <v>171</v>
      </c>
      <c r="AU445" s="166" t="s">
        <v>81</v>
      </c>
      <c r="AV445" s="14" t="s">
        <v>81</v>
      </c>
      <c r="AW445" s="14" t="s">
        <v>31</v>
      </c>
      <c r="AX445" s="14" t="s">
        <v>19</v>
      </c>
      <c r="AY445" s="166" t="s">
        <v>160</v>
      </c>
    </row>
    <row r="446" spans="1:65" s="12" customFormat="1" ht="22.9" customHeight="1" x14ac:dyDescent="0.2">
      <c r="B446" s="130"/>
      <c r="D446" s="131" t="s">
        <v>73</v>
      </c>
      <c r="E446" s="140" t="s">
        <v>581</v>
      </c>
      <c r="F446" s="140" t="s">
        <v>582</v>
      </c>
      <c r="J446" s="141">
        <f>BK446</f>
        <v>0</v>
      </c>
      <c r="L446" s="130"/>
      <c r="M446" s="134"/>
      <c r="N446" s="135"/>
      <c r="O446" s="135"/>
      <c r="P446" s="136">
        <f>SUM(P447:P448)</f>
        <v>44.600051999999998</v>
      </c>
      <c r="Q446" s="135"/>
      <c r="R446" s="136">
        <f>SUM(R447:R448)</f>
        <v>0</v>
      </c>
      <c r="S446" s="135"/>
      <c r="T446" s="137">
        <f>SUM(T447:T448)</f>
        <v>0</v>
      </c>
      <c r="AR446" s="131" t="s">
        <v>19</v>
      </c>
      <c r="AT446" s="138" t="s">
        <v>73</v>
      </c>
      <c r="AU446" s="138" t="s">
        <v>19</v>
      </c>
      <c r="AY446" s="131" t="s">
        <v>160</v>
      </c>
      <c r="BK446" s="139">
        <f>SUM(BK447:BK448)</f>
        <v>0</v>
      </c>
    </row>
    <row r="447" spans="1:65" s="2" customFormat="1" ht="24" customHeight="1" x14ac:dyDescent="0.2">
      <c r="A447" s="30"/>
      <c r="B447" s="142"/>
      <c r="C447" s="143" t="s">
        <v>514</v>
      </c>
      <c r="D447" s="143" t="s">
        <v>162</v>
      </c>
      <c r="E447" s="144" t="s">
        <v>584</v>
      </c>
      <c r="F447" s="145" t="s">
        <v>585</v>
      </c>
      <c r="G447" s="146" t="s">
        <v>245</v>
      </c>
      <c r="H447" s="147">
        <v>98.238</v>
      </c>
      <c r="I447" s="148">
        <v>0</v>
      </c>
      <c r="J447" s="148">
        <f>ROUND(I447*H447,2)</f>
        <v>0</v>
      </c>
      <c r="K447" s="145" t="s">
        <v>166</v>
      </c>
      <c r="L447" s="31"/>
      <c r="M447" s="149" t="s">
        <v>1</v>
      </c>
      <c r="N447" s="150" t="s">
        <v>39</v>
      </c>
      <c r="O447" s="151">
        <v>0.45400000000000001</v>
      </c>
      <c r="P447" s="151">
        <f>O447*H447</f>
        <v>44.600051999999998</v>
      </c>
      <c r="Q447" s="151">
        <v>0</v>
      </c>
      <c r="R447" s="151">
        <f>Q447*H447</f>
        <v>0</v>
      </c>
      <c r="S447" s="151">
        <v>0</v>
      </c>
      <c r="T447" s="152">
        <f>S447*H447</f>
        <v>0</v>
      </c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R447" s="153" t="s">
        <v>167</v>
      </c>
      <c r="AT447" s="153" t="s">
        <v>162</v>
      </c>
      <c r="AU447" s="153" t="s">
        <v>81</v>
      </c>
      <c r="AY447" s="18" t="s">
        <v>160</v>
      </c>
      <c r="BE447" s="154">
        <f>IF(N447="základní",J447,0)</f>
        <v>0</v>
      </c>
      <c r="BF447" s="154">
        <f>IF(N447="snížená",J447,0)</f>
        <v>0</v>
      </c>
      <c r="BG447" s="154">
        <f>IF(N447="zákl. přenesená",J447,0)</f>
        <v>0</v>
      </c>
      <c r="BH447" s="154">
        <f>IF(N447="sníž. přenesená",J447,0)</f>
        <v>0</v>
      </c>
      <c r="BI447" s="154">
        <f>IF(N447="nulová",J447,0)</f>
        <v>0</v>
      </c>
      <c r="BJ447" s="18" t="s">
        <v>19</v>
      </c>
      <c r="BK447" s="154">
        <f>ROUND(I447*H447,2)</f>
        <v>0</v>
      </c>
      <c r="BL447" s="18" t="s">
        <v>167</v>
      </c>
      <c r="BM447" s="153" t="s">
        <v>1006</v>
      </c>
    </row>
    <row r="448" spans="1:65" s="2" customFormat="1" ht="29.25" x14ac:dyDescent="0.2">
      <c r="A448" s="30"/>
      <c r="B448" s="31"/>
      <c r="C448" s="30"/>
      <c r="D448" s="155" t="s">
        <v>169</v>
      </c>
      <c r="E448" s="30"/>
      <c r="F448" s="156" t="s">
        <v>587</v>
      </c>
      <c r="G448" s="30"/>
      <c r="H448" s="30"/>
      <c r="I448" s="30"/>
      <c r="J448" s="30"/>
      <c r="K448" s="30"/>
      <c r="L448" s="31"/>
      <c r="M448" s="196"/>
      <c r="N448" s="197"/>
      <c r="O448" s="198"/>
      <c r="P448" s="198"/>
      <c r="Q448" s="198"/>
      <c r="R448" s="198"/>
      <c r="S448" s="198"/>
      <c r="T448" s="199"/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  <c r="AT448" s="18" t="s">
        <v>169</v>
      </c>
      <c r="AU448" s="18" t="s">
        <v>81</v>
      </c>
    </row>
    <row r="449" spans="1:31" s="2" customFormat="1" ht="6.95" customHeight="1" x14ac:dyDescent="0.2">
      <c r="A449" s="30"/>
      <c r="B449" s="45"/>
      <c r="C449" s="46"/>
      <c r="D449" s="46"/>
      <c r="E449" s="46"/>
      <c r="F449" s="46"/>
      <c r="G449" s="46"/>
      <c r="H449" s="46"/>
      <c r="I449" s="46"/>
      <c r="J449" s="46"/>
      <c r="K449" s="46"/>
      <c r="L449" s="31"/>
      <c r="M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30"/>
      <c r="AA449" s="30"/>
      <c r="AB449" s="30"/>
      <c r="AC449" s="30"/>
      <c r="AD449" s="30"/>
      <c r="AE449" s="30"/>
    </row>
  </sheetData>
  <autoFilter ref="C128:K448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6"/>
  <sheetViews>
    <sheetView showGridLines="0" topLeftCell="A115" workbookViewId="0">
      <selection activeCell="I131" sqref="I13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232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111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124</v>
      </c>
      <c r="L4" s="21"/>
      <c r="M4" s="93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39" t="str">
        <f>'Rekapitulace stavby'!K6</f>
        <v>Blatno u Jesenice - Kaštice</v>
      </c>
      <c r="F7" s="240"/>
      <c r="G7" s="240"/>
      <c r="H7" s="240"/>
      <c r="L7" s="21"/>
    </row>
    <row r="8" spans="1:46" s="1" customFormat="1" ht="12" customHeight="1" x14ac:dyDescent="0.2">
      <c r="B8" s="21"/>
      <c r="D8" s="27" t="s">
        <v>125</v>
      </c>
      <c r="L8" s="21"/>
    </row>
    <row r="9" spans="1:46" s="2" customFormat="1" ht="16.5" customHeight="1" x14ac:dyDescent="0.2">
      <c r="A9" s="30"/>
      <c r="B9" s="31"/>
      <c r="C9" s="30"/>
      <c r="D9" s="30"/>
      <c r="E9" s="239" t="s">
        <v>1166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26" t="s">
        <v>625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17</v>
      </c>
      <c r="E13" s="30"/>
      <c r="F13" s="25" t="s">
        <v>1</v>
      </c>
      <c r="G13" s="30"/>
      <c r="H13" s="30"/>
      <c r="I13" s="27" t="s">
        <v>18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25" t="s">
        <v>21</v>
      </c>
      <c r="G14" s="30"/>
      <c r="H14" s="30"/>
      <c r="I14" s="27" t="s">
        <v>22</v>
      </c>
      <c r="J14" s="53" t="str">
        <f>'Rekapitulace stavby'!AN8</f>
        <v>20. 9. 2019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26</v>
      </c>
      <c r="E16" s="30"/>
      <c r="F16" s="30"/>
      <c r="G16" s="30"/>
      <c r="H16" s="30"/>
      <c r="I16" s="27" t="s">
        <v>27</v>
      </c>
      <c r="J16" s="25" t="str">
        <f>IF('Rekapitulace stavby'!AN10="","",'Rekapitulace stavby'!AN10)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tr">
        <f>IF('Rekapitulace stavby'!E11="","",'Rekapitulace stavby'!E11)</f>
        <v xml:space="preserve"> </v>
      </c>
      <c r="F17" s="30"/>
      <c r="G17" s="30"/>
      <c r="H17" s="30"/>
      <c r="I17" s="27" t="s">
        <v>28</v>
      </c>
      <c r="J17" s="25" t="str">
        <f>IF('Rekapitulace stavby'!AN11="","",'Rekapitulace stavby'!AN11)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29</v>
      </c>
      <c r="E19" s="30"/>
      <c r="F19" s="30"/>
      <c r="G19" s="30"/>
      <c r="H19" s="30"/>
      <c r="I19" s="27" t="s">
        <v>27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29" t="str">
        <f>'Rekapitulace stavby'!E14</f>
        <v xml:space="preserve"> </v>
      </c>
      <c r="F20" s="229"/>
      <c r="G20" s="229"/>
      <c r="H20" s="229"/>
      <c r="I20" s="27" t="s">
        <v>28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30</v>
      </c>
      <c r="E22" s="30"/>
      <c r="F22" s="30"/>
      <c r="G22" s="30"/>
      <c r="H22" s="30"/>
      <c r="I22" s="27" t="s">
        <v>27</v>
      </c>
      <c r="J22" s="25" t="str">
        <f>IF('Rekapitulace stavby'!AN16="","",'Rekapitulace stavby'!AN16)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tr">
        <f>IF('Rekapitulace stavby'!E17="","",'Rekapitulace stavby'!E17)</f>
        <v xml:space="preserve"> </v>
      </c>
      <c r="F23" s="30"/>
      <c r="G23" s="30"/>
      <c r="H23" s="30"/>
      <c r="I23" s="27" t="s">
        <v>28</v>
      </c>
      <c r="J23" s="25" t="str">
        <f>IF('Rekapitulace stavby'!AN17="","",'Rekapitulace stavby'!AN17)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27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28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4"/>
      <c r="B29" s="95"/>
      <c r="C29" s="94"/>
      <c r="D29" s="94"/>
      <c r="E29" s="233" t="s">
        <v>1</v>
      </c>
      <c r="F29" s="233"/>
      <c r="G29" s="233"/>
      <c r="H29" s="23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97" t="s">
        <v>34</v>
      </c>
      <c r="E32" s="30"/>
      <c r="F32" s="30"/>
      <c r="G32" s="30"/>
      <c r="H32" s="30"/>
      <c r="I32" s="30"/>
      <c r="J32" s="69">
        <f>ROUND(J123,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98" t="s">
        <v>38</v>
      </c>
      <c r="E35" s="27" t="s">
        <v>39</v>
      </c>
      <c r="F35" s="99">
        <f>ROUND((SUM(BE123:BE135)),  2)</f>
        <v>0</v>
      </c>
      <c r="G35" s="30"/>
      <c r="H35" s="30"/>
      <c r="I35" s="100">
        <v>0.21</v>
      </c>
      <c r="J35" s="99">
        <f>ROUND(((SUM(BE123:BE135))*I35),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99">
        <f>ROUND((SUM(BF123:BF135)),  2)</f>
        <v>0</v>
      </c>
      <c r="G36" s="30"/>
      <c r="H36" s="30"/>
      <c r="I36" s="100">
        <v>0.15</v>
      </c>
      <c r="J36" s="99">
        <f>ROUND(((SUM(BF123:BF135))*I36),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99">
        <f>ROUND((SUM(BG123:BG135)),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99">
        <f>ROUND((SUM(BH123:BH135)),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99">
        <f>ROUND((SUM(BI123:BI135)),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1"/>
      <c r="D41" s="102" t="s">
        <v>44</v>
      </c>
      <c r="E41" s="58"/>
      <c r="F41" s="58"/>
      <c r="G41" s="103" t="s">
        <v>45</v>
      </c>
      <c r="H41" s="104" t="s">
        <v>46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07" t="s">
        <v>50</v>
      </c>
      <c r="G61" s="43" t="s">
        <v>49</v>
      </c>
      <c r="H61" s="33"/>
      <c r="I61" s="33"/>
      <c r="J61" s="108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07" t="s">
        <v>50</v>
      </c>
      <c r="G76" s="43" t="s">
        <v>49</v>
      </c>
      <c r="H76" s="33"/>
      <c r="I76" s="33"/>
      <c r="J76" s="108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129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39" t="str">
        <f>E7</f>
        <v>Blatno u Jesenice - Kaštice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125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39" t="s">
        <v>1166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26" t="str">
        <f>E11</f>
        <v>VRN - VRN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20</v>
      </c>
      <c r="D91" s="30"/>
      <c r="E91" s="30"/>
      <c r="F91" s="25" t="str">
        <f>F14</f>
        <v xml:space="preserve"> </v>
      </c>
      <c r="G91" s="30"/>
      <c r="H91" s="30"/>
      <c r="I91" s="27" t="s">
        <v>22</v>
      </c>
      <c r="J91" s="53" t="str">
        <f>IF(J14="","",J14)</f>
        <v>20. 9. 2019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26</v>
      </c>
      <c r="D93" s="30"/>
      <c r="E93" s="30"/>
      <c r="F93" s="25" t="str">
        <f>E17</f>
        <v xml:space="preserve"> </v>
      </c>
      <c r="G93" s="30"/>
      <c r="H93" s="30"/>
      <c r="I93" s="27" t="s">
        <v>30</v>
      </c>
      <c r="J93" s="28" t="str">
        <f>E23</f>
        <v xml:space="preserve"> 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29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09" t="s">
        <v>130</v>
      </c>
      <c r="D96" s="101"/>
      <c r="E96" s="101"/>
      <c r="F96" s="101"/>
      <c r="G96" s="101"/>
      <c r="H96" s="101"/>
      <c r="I96" s="101"/>
      <c r="J96" s="110" t="s">
        <v>131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1" t="s">
        <v>132</v>
      </c>
      <c r="D98" s="30"/>
      <c r="E98" s="30"/>
      <c r="F98" s="30"/>
      <c r="G98" s="30"/>
      <c r="H98" s="30"/>
      <c r="I98" s="30"/>
      <c r="J98" s="69">
        <f>J123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133</v>
      </c>
    </row>
    <row r="99" spans="1:47" s="9" customFormat="1" ht="24.95" customHeight="1" x14ac:dyDescent="0.2">
      <c r="B99" s="112"/>
      <c r="D99" s="113" t="s">
        <v>626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1:47" s="10" customFormat="1" ht="19.899999999999999" customHeight="1" x14ac:dyDescent="0.2">
      <c r="B100" s="116"/>
      <c r="D100" s="117" t="s">
        <v>627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1:47" s="10" customFormat="1" ht="19.899999999999999" customHeight="1" x14ac:dyDescent="0.2">
      <c r="B101" s="116"/>
      <c r="D101" s="117" t="s">
        <v>628</v>
      </c>
      <c r="E101" s="118"/>
      <c r="F101" s="118"/>
      <c r="G101" s="118"/>
      <c r="H101" s="118"/>
      <c r="I101" s="118"/>
      <c r="J101" s="119">
        <f>J132</f>
        <v>0</v>
      </c>
      <c r="L101" s="116"/>
    </row>
    <row r="102" spans="1:47" s="2" customFormat="1" ht="21.75" customHeight="1" x14ac:dyDescent="0.2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 x14ac:dyDescent="0.2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47" s="2" customFormat="1" ht="6.95" customHeight="1" x14ac:dyDescent="0.2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4.95" customHeight="1" x14ac:dyDescent="0.2">
      <c r="A108" s="30"/>
      <c r="B108" s="31"/>
      <c r="C108" s="22" t="s">
        <v>145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 x14ac:dyDescent="0.2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2" customHeight="1" x14ac:dyDescent="0.2">
      <c r="A110" s="30"/>
      <c r="B110" s="31"/>
      <c r="C110" s="27" t="s">
        <v>14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6.5" customHeight="1" x14ac:dyDescent="0.2">
      <c r="A111" s="30"/>
      <c r="B111" s="31"/>
      <c r="C111" s="30"/>
      <c r="D111" s="30"/>
      <c r="E111" s="239" t="str">
        <f>E7</f>
        <v>Blatno u Jesenice - Kaštice</v>
      </c>
      <c r="F111" s="240"/>
      <c r="G111" s="240"/>
      <c r="H111" s="24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 x14ac:dyDescent="0.2">
      <c r="B112" s="21"/>
      <c r="C112" s="27" t="s">
        <v>125</v>
      </c>
      <c r="L112" s="21"/>
    </row>
    <row r="113" spans="1:65" s="2" customFormat="1" ht="16.5" customHeight="1" x14ac:dyDescent="0.2">
      <c r="A113" s="30"/>
      <c r="B113" s="31"/>
      <c r="C113" s="30"/>
      <c r="D113" s="30"/>
      <c r="E113" s="239" t="s">
        <v>1166</v>
      </c>
      <c r="F113" s="238"/>
      <c r="G113" s="238"/>
      <c r="H113" s="238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 x14ac:dyDescent="0.2">
      <c r="A114" s="30"/>
      <c r="B114" s="31"/>
      <c r="C114" s="27" t="s">
        <v>127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 x14ac:dyDescent="0.2">
      <c r="A115" s="30"/>
      <c r="B115" s="31"/>
      <c r="C115" s="30"/>
      <c r="D115" s="30"/>
      <c r="E115" s="226" t="str">
        <f>E11</f>
        <v>VRN - VRN</v>
      </c>
      <c r="F115" s="238"/>
      <c r="G115" s="238"/>
      <c r="H115" s="238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 x14ac:dyDescent="0.2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 x14ac:dyDescent="0.2">
      <c r="A117" s="30"/>
      <c r="B117" s="31"/>
      <c r="C117" s="27" t="s">
        <v>20</v>
      </c>
      <c r="D117" s="30"/>
      <c r="E117" s="30"/>
      <c r="F117" s="25" t="str">
        <f>F14</f>
        <v xml:space="preserve"> </v>
      </c>
      <c r="G117" s="30"/>
      <c r="H117" s="30"/>
      <c r="I117" s="27" t="s">
        <v>22</v>
      </c>
      <c r="J117" s="53" t="str">
        <f>IF(J14="","",J14)</f>
        <v>20. 9. 2019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 x14ac:dyDescent="0.2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 x14ac:dyDescent="0.2">
      <c r="A119" s="30"/>
      <c r="B119" s="31"/>
      <c r="C119" s="27" t="s">
        <v>26</v>
      </c>
      <c r="D119" s="30"/>
      <c r="E119" s="30"/>
      <c r="F119" s="25" t="str">
        <f>E17</f>
        <v xml:space="preserve"> </v>
      </c>
      <c r="G119" s="30"/>
      <c r="H119" s="30"/>
      <c r="I119" s="27" t="s">
        <v>30</v>
      </c>
      <c r="J119" s="28" t="str">
        <f>E23</f>
        <v xml:space="preserve"> 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 x14ac:dyDescent="0.2">
      <c r="A120" s="30"/>
      <c r="B120" s="31"/>
      <c r="C120" s="27" t="s">
        <v>29</v>
      </c>
      <c r="D120" s="30"/>
      <c r="E120" s="30"/>
      <c r="F120" s="25" t="str">
        <f>IF(E20="","",E20)</f>
        <v xml:space="preserve"> </v>
      </c>
      <c r="G120" s="30"/>
      <c r="H120" s="30"/>
      <c r="I120" s="27" t="s">
        <v>32</v>
      </c>
      <c r="J120" s="28" t="str">
        <f>E26</f>
        <v xml:space="preserve"> 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 x14ac:dyDescent="0.2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 x14ac:dyDescent="0.2">
      <c r="A122" s="120"/>
      <c r="B122" s="121"/>
      <c r="C122" s="122" t="s">
        <v>146</v>
      </c>
      <c r="D122" s="123" t="s">
        <v>59</v>
      </c>
      <c r="E122" s="123" t="s">
        <v>55</v>
      </c>
      <c r="F122" s="123" t="s">
        <v>56</v>
      </c>
      <c r="G122" s="123" t="s">
        <v>147</v>
      </c>
      <c r="H122" s="123" t="s">
        <v>148</v>
      </c>
      <c r="I122" s="123" t="s">
        <v>149</v>
      </c>
      <c r="J122" s="123" t="s">
        <v>131</v>
      </c>
      <c r="K122" s="124" t="s">
        <v>150</v>
      </c>
      <c r="L122" s="125"/>
      <c r="M122" s="60" t="s">
        <v>1</v>
      </c>
      <c r="N122" s="61" t="s">
        <v>38</v>
      </c>
      <c r="O122" s="61" t="s">
        <v>151</v>
      </c>
      <c r="P122" s="61" t="s">
        <v>152</v>
      </c>
      <c r="Q122" s="61" t="s">
        <v>153</v>
      </c>
      <c r="R122" s="61" t="s">
        <v>154</v>
      </c>
      <c r="S122" s="61" t="s">
        <v>155</v>
      </c>
      <c r="T122" s="62" t="s">
        <v>156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 x14ac:dyDescent="0.25">
      <c r="A123" s="30"/>
      <c r="B123" s="31"/>
      <c r="C123" s="67" t="s">
        <v>157</v>
      </c>
      <c r="D123" s="30"/>
      <c r="E123" s="30"/>
      <c r="F123" s="30"/>
      <c r="G123" s="30"/>
      <c r="H123" s="30"/>
      <c r="I123" s="30"/>
      <c r="J123" s="126">
        <f>BK123</f>
        <v>0</v>
      </c>
      <c r="K123" s="30"/>
      <c r="L123" s="31"/>
      <c r="M123" s="63"/>
      <c r="N123" s="54"/>
      <c r="O123" s="64"/>
      <c r="P123" s="127">
        <f>P124</f>
        <v>0</v>
      </c>
      <c r="Q123" s="64"/>
      <c r="R123" s="127">
        <f>R124</f>
        <v>0</v>
      </c>
      <c r="S123" s="64"/>
      <c r="T123" s="128">
        <f>T124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8" t="s">
        <v>73</v>
      </c>
      <c r="AU123" s="18" t="s">
        <v>133</v>
      </c>
      <c r="BK123" s="129">
        <f>BK124</f>
        <v>0</v>
      </c>
    </row>
    <row r="124" spans="1:65" s="12" customFormat="1" ht="25.9" customHeight="1" x14ac:dyDescent="0.2">
      <c r="B124" s="130"/>
      <c r="D124" s="131" t="s">
        <v>73</v>
      </c>
      <c r="E124" s="132" t="s">
        <v>86</v>
      </c>
      <c r="F124" s="132" t="s">
        <v>630</v>
      </c>
      <c r="J124" s="133">
        <f>BK124</f>
        <v>0</v>
      </c>
      <c r="L124" s="130"/>
      <c r="M124" s="134"/>
      <c r="N124" s="135"/>
      <c r="O124" s="135"/>
      <c r="P124" s="136">
        <f>P125+P132</f>
        <v>0</v>
      </c>
      <c r="Q124" s="135"/>
      <c r="R124" s="136">
        <f>R125+R132</f>
        <v>0</v>
      </c>
      <c r="S124" s="135"/>
      <c r="T124" s="137">
        <f>T125+T132</f>
        <v>0</v>
      </c>
      <c r="AR124" s="131" t="s">
        <v>196</v>
      </c>
      <c r="AT124" s="138" t="s">
        <v>73</v>
      </c>
      <c r="AU124" s="138" t="s">
        <v>74</v>
      </c>
      <c r="AY124" s="131" t="s">
        <v>160</v>
      </c>
      <c r="BK124" s="139">
        <f>BK125+BK132</f>
        <v>0</v>
      </c>
    </row>
    <row r="125" spans="1:65" s="12" customFormat="1" ht="22.9" customHeight="1" x14ac:dyDescent="0.2">
      <c r="B125" s="130"/>
      <c r="D125" s="131" t="s">
        <v>73</v>
      </c>
      <c r="E125" s="140" t="s">
        <v>631</v>
      </c>
      <c r="F125" s="140" t="s">
        <v>632</v>
      </c>
      <c r="J125" s="141">
        <f>BK125</f>
        <v>0</v>
      </c>
      <c r="L125" s="130"/>
      <c r="M125" s="134"/>
      <c r="N125" s="135"/>
      <c r="O125" s="135"/>
      <c r="P125" s="136">
        <f>SUM(P126:P131)</f>
        <v>0</v>
      </c>
      <c r="Q125" s="135"/>
      <c r="R125" s="136">
        <f>SUM(R126:R131)</f>
        <v>0</v>
      </c>
      <c r="S125" s="135"/>
      <c r="T125" s="137">
        <f>SUM(T126:T131)</f>
        <v>0</v>
      </c>
      <c r="AR125" s="131" t="s">
        <v>196</v>
      </c>
      <c r="AT125" s="138" t="s">
        <v>73</v>
      </c>
      <c r="AU125" s="138" t="s">
        <v>19</v>
      </c>
      <c r="AY125" s="131" t="s">
        <v>160</v>
      </c>
      <c r="BK125" s="139">
        <f>SUM(BK126:BK131)</f>
        <v>0</v>
      </c>
    </row>
    <row r="126" spans="1:65" s="2" customFormat="1" ht="16.5" customHeight="1" x14ac:dyDescent="0.2">
      <c r="A126" s="30"/>
      <c r="B126" s="142"/>
      <c r="C126" s="143" t="s">
        <v>19</v>
      </c>
      <c r="D126" s="143" t="s">
        <v>162</v>
      </c>
      <c r="E126" s="144" t="s">
        <v>633</v>
      </c>
      <c r="F126" s="145" t="s">
        <v>634</v>
      </c>
      <c r="G126" s="146" t="s">
        <v>635</v>
      </c>
      <c r="H126" s="147">
        <v>1</v>
      </c>
      <c r="I126" s="148">
        <v>0</v>
      </c>
      <c r="J126" s="148">
        <f>ROUND(I126*H126,2)</f>
        <v>0</v>
      </c>
      <c r="K126" s="145" t="s">
        <v>166</v>
      </c>
      <c r="L126" s="31"/>
      <c r="M126" s="149" t="s">
        <v>1</v>
      </c>
      <c r="N126" s="150" t="s">
        <v>39</v>
      </c>
      <c r="O126" s="151">
        <v>0</v>
      </c>
      <c r="P126" s="151">
        <f>O126*H126</f>
        <v>0</v>
      </c>
      <c r="Q126" s="151">
        <v>0</v>
      </c>
      <c r="R126" s="151">
        <f>Q126*H126</f>
        <v>0</v>
      </c>
      <c r="S126" s="151">
        <v>0</v>
      </c>
      <c r="T126" s="152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3" t="s">
        <v>636</v>
      </c>
      <c r="AT126" s="153" t="s">
        <v>162</v>
      </c>
      <c r="AU126" s="153" t="s">
        <v>81</v>
      </c>
      <c r="AY126" s="18" t="s">
        <v>160</v>
      </c>
      <c r="BE126" s="154">
        <f>IF(N126="základní",J126,0)</f>
        <v>0</v>
      </c>
      <c r="BF126" s="154">
        <f>IF(N126="snížená",J126,0)</f>
        <v>0</v>
      </c>
      <c r="BG126" s="154">
        <f>IF(N126="zákl. přenesená",J126,0)</f>
        <v>0</v>
      </c>
      <c r="BH126" s="154">
        <f>IF(N126="sníž. přenesená",J126,0)</f>
        <v>0</v>
      </c>
      <c r="BI126" s="154">
        <f>IF(N126="nulová",J126,0)</f>
        <v>0</v>
      </c>
      <c r="BJ126" s="18" t="s">
        <v>19</v>
      </c>
      <c r="BK126" s="154">
        <f>ROUND(I126*H126,2)</f>
        <v>0</v>
      </c>
      <c r="BL126" s="18" t="s">
        <v>636</v>
      </c>
      <c r="BM126" s="153" t="s">
        <v>637</v>
      </c>
    </row>
    <row r="127" spans="1:65" s="2" customFormat="1" x14ac:dyDescent="0.2">
      <c r="A127" s="30"/>
      <c r="B127" s="31"/>
      <c r="C127" s="30"/>
      <c r="D127" s="155" t="s">
        <v>169</v>
      </c>
      <c r="E127" s="30"/>
      <c r="F127" s="156" t="s">
        <v>634</v>
      </c>
      <c r="G127" s="30"/>
      <c r="H127" s="30"/>
      <c r="I127" s="30"/>
      <c r="J127" s="30"/>
      <c r="K127" s="30"/>
      <c r="L127" s="31"/>
      <c r="M127" s="157"/>
      <c r="N127" s="158"/>
      <c r="O127" s="56"/>
      <c r="P127" s="56"/>
      <c r="Q127" s="56"/>
      <c r="R127" s="56"/>
      <c r="S127" s="56"/>
      <c r="T127" s="57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169</v>
      </c>
      <c r="AU127" s="18" t="s">
        <v>81</v>
      </c>
    </row>
    <row r="128" spans="1:65" s="2" customFormat="1" ht="19.5" x14ac:dyDescent="0.2">
      <c r="A128" s="30"/>
      <c r="B128" s="31"/>
      <c r="C128" s="30"/>
      <c r="D128" s="155" t="s">
        <v>248</v>
      </c>
      <c r="E128" s="30"/>
      <c r="F128" s="186" t="s">
        <v>638</v>
      </c>
      <c r="G128" s="30"/>
      <c r="H128" s="30"/>
      <c r="I128" s="30"/>
      <c r="J128" s="30"/>
      <c r="K128" s="30"/>
      <c r="L128" s="31"/>
      <c r="M128" s="157"/>
      <c r="N128" s="158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8" t="s">
        <v>248</v>
      </c>
      <c r="AU128" s="18" t="s">
        <v>81</v>
      </c>
    </row>
    <row r="129" spans="1:65" s="2" customFormat="1" ht="16.5" customHeight="1" x14ac:dyDescent="0.2">
      <c r="A129" s="30"/>
      <c r="B129" s="142"/>
      <c r="C129" s="143" t="s">
        <v>81</v>
      </c>
      <c r="D129" s="143" t="s">
        <v>162</v>
      </c>
      <c r="E129" s="144" t="s">
        <v>639</v>
      </c>
      <c r="F129" s="145" t="s">
        <v>640</v>
      </c>
      <c r="G129" s="146" t="s">
        <v>635</v>
      </c>
      <c r="H129" s="147">
        <v>1</v>
      </c>
      <c r="I129" s="148">
        <v>0</v>
      </c>
      <c r="J129" s="148">
        <f>ROUND(I129*H129,2)</f>
        <v>0</v>
      </c>
      <c r="K129" s="145" t="s">
        <v>166</v>
      </c>
      <c r="L129" s="31"/>
      <c r="M129" s="149" t="s">
        <v>1</v>
      </c>
      <c r="N129" s="150" t="s">
        <v>39</v>
      </c>
      <c r="O129" s="151">
        <v>0</v>
      </c>
      <c r="P129" s="151">
        <f>O129*H129</f>
        <v>0</v>
      </c>
      <c r="Q129" s="151">
        <v>0</v>
      </c>
      <c r="R129" s="151">
        <f>Q129*H129</f>
        <v>0</v>
      </c>
      <c r="S129" s="151">
        <v>0</v>
      </c>
      <c r="T129" s="15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3" t="s">
        <v>636</v>
      </c>
      <c r="AT129" s="153" t="s">
        <v>162</v>
      </c>
      <c r="AU129" s="153" t="s">
        <v>81</v>
      </c>
      <c r="AY129" s="18" t="s">
        <v>160</v>
      </c>
      <c r="BE129" s="154">
        <f>IF(N129="základní",J129,0)</f>
        <v>0</v>
      </c>
      <c r="BF129" s="154">
        <f>IF(N129="snížená",J129,0)</f>
        <v>0</v>
      </c>
      <c r="BG129" s="154">
        <f>IF(N129="zákl. přenesená",J129,0)</f>
        <v>0</v>
      </c>
      <c r="BH129" s="154">
        <f>IF(N129="sníž. přenesená",J129,0)</f>
        <v>0</v>
      </c>
      <c r="BI129" s="154">
        <f>IF(N129="nulová",J129,0)</f>
        <v>0</v>
      </c>
      <c r="BJ129" s="18" t="s">
        <v>19</v>
      </c>
      <c r="BK129" s="154">
        <f>ROUND(I129*H129,2)</f>
        <v>0</v>
      </c>
      <c r="BL129" s="18" t="s">
        <v>636</v>
      </c>
      <c r="BM129" s="153" t="s">
        <v>641</v>
      </c>
    </row>
    <row r="130" spans="1:65" s="2" customFormat="1" x14ac:dyDescent="0.2">
      <c r="A130" s="30"/>
      <c r="B130" s="31"/>
      <c r="C130" s="30"/>
      <c r="D130" s="155" t="s">
        <v>169</v>
      </c>
      <c r="E130" s="30"/>
      <c r="F130" s="156" t="s">
        <v>640</v>
      </c>
      <c r="G130" s="30"/>
      <c r="H130" s="30"/>
      <c r="I130" s="30"/>
      <c r="J130" s="30"/>
      <c r="K130" s="30"/>
      <c r="L130" s="31"/>
      <c r="M130" s="157"/>
      <c r="N130" s="158"/>
      <c r="O130" s="56"/>
      <c r="P130" s="56"/>
      <c r="Q130" s="56"/>
      <c r="R130" s="56"/>
      <c r="S130" s="56"/>
      <c r="T130" s="57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169</v>
      </c>
      <c r="AU130" s="18" t="s">
        <v>81</v>
      </c>
    </row>
    <row r="131" spans="1:65" s="2" customFormat="1" ht="39" x14ac:dyDescent="0.2">
      <c r="A131" s="30"/>
      <c r="B131" s="31"/>
      <c r="C131" s="30"/>
      <c r="D131" s="155" t="s">
        <v>248</v>
      </c>
      <c r="E131" s="30"/>
      <c r="F131" s="186" t="s">
        <v>642</v>
      </c>
      <c r="G131" s="30"/>
      <c r="H131" s="30"/>
      <c r="I131" s="30"/>
      <c r="J131" s="30"/>
      <c r="K131" s="30"/>
      <c r="L131" s="31"/>
      <c r="M131" s="157"/>
      <c r="N131" s="158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8" t="s">
        <v>248</v>
      </c>
      <c r="AU131" s="18" t="s">
        <v>81</v>
      </c>
    </row>
    <row r="132" spans="1:65" s="12" customFormat="1" ht="22.9" customHeight="1" x14ac:dyDescent="0.2">
      <c r="B132" s="130"/>
      <c r="D132" s="131" t="s">
        <v>73</v>
      </c>
      <c r="E132" s="140" t="s">
        <v>643</v>
      </c>
      <c r="F132" s="140" t="s">
        <v>644</v>
      </c>
      <c r="J132" s="141">
        <f>BK132</f>
        <v>0</v>
      </c>
      <c r="L132" s="130"/>
      <c r="M132" s="134"/>
      <c r="N132" s="135"/>
      <c r="O132" s="135"/>
      <c r="P132" s="136">
        <f>SUM(P133:P135)</f>
        <v>0</v>
      </c>
      <c r="Q132" s="135"/>
      <c r="R132" s="136">
        <f>SUM(R133:R135)</f>
        <v>0</v>
      </c>
      <c r="S132" s="135"/>
      <c r="T132" s="137">
        <f>SUM(T133:T135)</f>
        <v>0</v>
      </c>
      <c r="AR132" s="131" t="s">
        <v>196</v>
      </c>
      <c r="AT132" s="138" t="s">
        <v>73</v>
      </c>
      <c r="AU132" s="138" t="s">
        <v>19</v>
      </c>
      <c r="AY132" s="131" t="s">
        <v>160</v>
      </c>
      <c r="BK132" s="139">
        <f>SUM(BK133:BK135)</f>
        <v>0</v>
      </c>
    </row>
    <row r="133" spans="1:65" s="2" customFormat="1" ht="16.5" customHeight="1" x14ac:dyDescent="0.2">
      <c r="A133" s="30"/>
      <c r="B133" s="142"/>
      <c r="C133" s="143" t="s">
        <v>183</v>
      </c>
      <c r="D133" s="143" t="s">
        <v>162</v>
      </c>
      <c r="E133" s="144" t="s">
        <v>645</v>
      </c>
      <c r="F133" s="145" t="s">
        <v>644</v>
      </c>
      <c r="G133" s="146" t="s">
        <v>635</v>
      </c>
      <c r="H133" s="147">
        <v>1</v>
      </c>
      <c r="I133" s="148">
        <v>0</v>
      </c>
      <c r="J133" s="148">
        <f>ROUND(I133*H133,2)</f>
        <v>0</v>
      </c>
      <c r="K133" s="145" t="s">
        <v>166</v>
      </c>
      <c r="L133" s="31"/>
      <c r="M133" s="149" t="s">
        <v>1</v>
      </c>
      <c r="N133" s="150" t="s">
        <v>39</v>
      </c>
      <c r="O133" s="151">
        <v>0</v>
      </c>
      <c r="P133" s="151">
        <f>O133*H133</f>
        <v>0</v>
      </c>
      <c r="Q133" s="151">
        <v>0</v>
      </c>
      <c r="R133" s="151">
        <f>Q133*H133</f>
        <v>0</v>
      </c>
      <c r="S133" s="151">
        <v>0</v>
      </c>
      <c r="T133" s="152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3" t="s">
        <v>636</v>
      </c>
      <c r="AT133" s="153" t="s">
        <v>162</v>
      </c>
      <c r="AU133" s="153" t="s">
        <v>81</v>
      </c>
      <c r="AY133" s="18" t="s">
        <v>160</v>
      </c>
      <c r="BE133" s="154">
        <f>IF(N133="základní",J133,0)</f>
        <v>0</v>
      </c>
      <c r="BF133" s="154">
        <f>IF(N133="snížená",J133,0)</f>
        <v>0</v>
      </c>
      <c r="BG133" s="154">
        <f>IF(N133="zákl. přenesená",J133,0)</f>
        <v>0</v>
      </c>
      <c r="BH133" s="154">
        <f>IF(N133="sníž. přenesená",J133,0)</f>
        <v>0</v>
      </c>
      <c r="BI133" s="154">
        <f>IF(N133="nulová",J133,0)</f>
        <v>0</v>
      </c>
      <c r="BJ133" s="18" t="s">
        <v>19</v>
      </c>
      <c r="BK133" s="154">
        <f>ROUND(I133*H133,2)</f>
        <v>0</v>
      </c>
      <c r="BL133" s="18" t="s">
        <v>636</v>
      </c>
      <c r="BM133" s="153" t="s">
        <v>646</v>
      </c>
    </row>
    <row r="134" spans="1:65" s="2" customFormat="1" x14ac:dyDescent="0.2">
      <c r="A134" s="30"/>
      <c r="B134" s="31"/>
      <c r="C134" s="30"/>
      <c r="D134" s="155" t="s">
        <v>169</v>
      </c>
      <c r="E134" s="30"/>
      <c r="F134" s="156" t="s">
        <v>644</v>
      </c>
      <c r="G134" s="30"/>
      <c r="H134" s="30"/>
      <c r="I134" s="30"/>
      <c r="J134" s="30"/>
      <c r="K134" s="30"/>
      <c r="L134" s="31"/>
      <c r="M134" s="157"/>
      <c r="N134" s="158"/>
      <c r="O134" s="56"/>
      <c r="P134" s="56"/>
      <c r="Q134" s="56"/>
      <c r="R134" s="56"/>
      <c r="S134" s="56"/>
      <c r="T134" s="57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8" t="s">
        <v>169</v>
      </c>
      <c r="AU134" s="18" t="s">
        <v>81</v>
      </c>
    </row>
    <row r="135" spans="1:65" s="2" customFormat="1" ht="48.75" x14ac:dyDescent="0.2">
      <c r="A135" s="30"/>
      <c r="B135" s="31"/>
      <c r="C135" s="30"/>
      <c r="D135" s="155" t="s">
        <v>248</v>
      </c>
      <c r="E135" s="30"/>
      <c r="F135" s="186" t="s">
        <v>647</v>
      </c>
      <c r="G135" s="30"/>
      <c r="H135" s="30"/>
      <c r="I135" s="30"/>
      <c r="J135" s="30"/>
      <c r="K135" s="30"/>
      <c r="L135" s="31"/>
      <c r="M135" s="196"/>
      <c r="N135" s="197"/>
      <c r="O135" s="198"/>
      <c r="P135" s="198"/>
      <c r="Q135" s="198"/>
      <c r="R135" s="198"/>
      <c r="S135" s="198"/>
      <c r="T135" s="199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8" t="s">
        <v>248</v>
      </c>
      <c r="AU135" s="18" t="s">
        <v>81</v>
      </c>
    </row>
    <row r="136" spans="1:65" s="2" customFormat="1" ht="6.95" customHeight="1" x14ac:dyDescent="0.2">
      <c r="A136" s="30"/>
      <c r="B136" s="45"/>
      <c r="C136" s="46"/>
      <c r="D136" s="46"/>
      <c r="E136" s="46"/>
      <c r="F136" s="46"/>
      <c r="G136" s="46"/>
      <c r="H136" s="46"/>
      <c r="I136" s="46"/>
      <c r="J136" s="46"/>
      <c r="K136" s="46"/>
      <c r="L136" s="31"/>
      <c r="M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</sheetData>
  <autoFilter ref="C122:K135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703"/>
  <sheetViews>
    <sheetView showGridLines="0" topLeftCell="A682" workbookViewId="0">
      <selection activeCell="I714" sqref="I71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232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116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124</v>
      </c>
      <c r="L4" s="21"/>
      <c r="M4" s="93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39" t="str">
        <f>'Rekapitulace stavby'!K6</f>
        <v>Blatno u Jesenice - Kaštice</v>
      </c>
      <c r="F7" s="240"/>
      <c r="G7" s="240"/>
      <c r="H7" s="240"/>
      <c r="L7" s="21"/>
    </row>
    <row r="8" spans="1:46" s="1" customFormat="1" ht="12" customHeight="1" x14ac:dyDescent="0.2">
      <c r="B8" s="21"/>
      <c r="D8" s="27" t="s">
        <v>125</v>
      </c>
      <c r="L8" s="21"/>
    </row>
    <row r="9" spans="1:46" s="2" customFormat="1" ht="16.5" customHeight="1" x14ac:dyDescent="0.2">
      <c r="A9" s="30"/>
      <c r="B9" s="31"/>
      <c r="C9" s="30"/>
      <c r="D9" s="30"/>
      <c r="E9" s="239" t="s">
        <v>1285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26" t="s">
        <v>1286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17</v>
      </c>
      <c r="E13" s="30"/>
      <c r="F13" s="25" t="s">
        <v>1</v>
      </c>
      <c r="G13" s="30"/>
      <c r="H13" s="30"/>
      <c r="I13" s="27" t="s">
        <v>18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25" t="s">
        <v>21</v>
      </c>
      <c r="G14" s="30"/>
      <c r="H14" s="30"/>
      <c r="I14" s="27" t="s">
        <v>22</v>
      </c>
      <c r="J14" s="53" t="str">
        <f>'Rekapitulace stavby'!AN8</f>
        <v>20. 9. 2019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26</v>
      </c>
      <c r="E16" s="30"/>
      <c r="F16" s="30"/>
      <c r="G16" s="30"/>
      <c r="H16" s="30"/>
      <c r="I16" s="27" t="s">
        <v>27</v>
      </c>
      <c r="J16" s="25" t="str">
        <f>IF('Rekapitulace stavby'!AN10="","",'Rekapitulace stavby'!AN10)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tr">
        <f>IF('Rekapitulace stavby'!E11="","",'Rekapitulace stavby'!E11)</f>
        <v xml:space="preserve"> </v>
      </c>
      <c r="F17" s="30"/>
      <c r="G17" s="30"/>
      <c r="H17" s="30"/>
      <c r="I17" s="27" t="s">
        <v>28</v>
      </c>
      <c r="J17" s="25" t="str">
        <f>IF('Rekapitulace stavby'!AN11="","",'Rekapitulace stavby'!AN11)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29</v>
      </c>
      <c r="E19" s="30"/>
      <c r="F19" s="30"/>
      <c r="G19" s="30"/>
      <c r="H19" s="30"/>
      <c r="I19" s="27" t="s">
        <v>27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29" t="str">
        <f>'Rekapitulace stavby'!E14</f>
        <v xml:space="preserve"> </v>
      </c>
      <c r="F20" s="229"/>
      <c r="G20" s="229"/>
      <c r="H20" s="229"/>
      <c r="I20" s="27" t="s">
        <v>28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30</v>
      </c>
      <c r="E22" s="30"/>
      <c r="F22" s="30"/>
      <c r="G22" s="30"/>
      <c r="H22" s="30"/>
      <c r="I22" s="27" t="s">
        <v>27</v>
      </c>
      <c r="J22" s="25" t="str">
        <f>IF('Rekapitulace stavby'!AN16="","",'Rekapitulace stavby'!AN16)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tr">
        <f>IF('Rekapitulace stavby'!E17="","",'Rekapitulace stavby'!E17)</f>
        <v xml:space="preserve"> </v>
      </c>
      <c r="F23" s="30"/>
      <c r="G23" s="30"/>
      <c r="H23" s="30"/>
      <c r="I23" s="27" t="s">
        <v>28</v>
      </c>
      <c r="J23" s="25" t="str">
        <f>IF('Rekapitulace stavby'!AN17="","",'Rekapitulace stavby'!AN17)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27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28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4"/>
      <c r="B29" s="95"/>
      <c r="C29" s="94"/>
      <c r="D29" s="94"/>
      <c r="E29" s="233" t="s">
        <v>1</v>
      </c>
      <c r="F29" s="233"/>
      <c r="G29" s="233"/>
      <c r="H29" s="23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97" t="s">
        <v>34</v>
      </c>
      <c r="E32" s="30"/>
      <c r="F32" s="30"/>
      <c r="G32" s="30"/>
      <c r="H32" s="30"/>
      <c r="I32" s="30"/>
      <c r="J32" s="69">
        <f>ROUND(J131,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98" t="s">
        <v>38</v>
      </c>
      <c r="E35" s="27" t="s">
        <v>39</v>
      </c>
      <c r="F35" s="99">
        <f>ROUND((SUM(BE131:BE702)),  2)</f>
        <v>0</v>
      </c>
      <c r="G35" s="30"/>
      <c r="H35" s="30"/>
      <c r="I35" s="100">
        <v>0.21</v>
      </c>
      <c r="J35" s="99">
        <f>ROUND(((SUM(BE131:BE702))*I35),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99">
        <f>ROUND((SUM(BF131:BF702)),  2)</f>
        <v>0</v>
      </c>
      <c r="G36" s="30"/>
      <c r="H36" s="30"/>
      <c r="I36" s="100">
        <v>0.15</v>
      </c>
      <c r="J36" s="99">
        <f>ROUND(((SUM(BF131:BF702))*I36),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99">
        <f>ROUND((SUM(BG131:BG702)),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99">
        <f>ROUND((SUM(BH131:BH702)),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99">
        <f>ROUND((SUM(BI131:BI702)),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1"/>
      <c r="D41" s="102" t="s">
        <v>44</v>
      </c>
      <c r="E41" s="58"/>
      <c r="F41" s="58"/>
      <c r="G41" s="103" t="s">
        <v>45</v>
      </c>
      <c r="H41" s="104" t="s">
        <v>46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07" t="s">
        <v>50</v>
      </c>
      <c r="G61" s="43" t="s">
        <v>49</v>
      </c>
      <c r="H61" s="33"/>
      <c r="I61" s="33"/>
      <c r="J61" s="108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07" t="s">
        <v>50</v>
      </c>
      <c r="G76" s="43" t="s">
        <v>49</v>
      </c>
      <c r="H76" s="33"/>
      <c r="I76" s="33"/>
      <c r="J76" s="108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129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39" t="str">
        <f>E7</f>
        <v>Blatno u Jesenice - Kaštice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125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39" t="s">
        <v>1285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26" t="str">
        <f>E11</f>
        <v>001 - most km 172,016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20</v>
      </c>
      <c r="D91" s="30"/>
      <c r="E91" s="30"/>
      <c r="F91" s="25" t="str">
        <f>F14</f>
        <v xml:space="preserve"> </v>
      </c>
      <c r="G91" s="30"/>
      <c r="H91" s="30"/>
      <c r="I91" s="27" t="s">
        <v>22</v>
      </c>
      <c r="J91" s="53" t="str">
        <f>IF(J14="","",J14)</f>
        <v>20. 9. 2019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26</v>
      </c>
      <c r="D93" s="30"/>
      <c r="E93" s="30"/>
      <c r="F93" s="25" t="str">
        <f>E17</f>
        <v xml:space="preserve"> </v>
      </c>
      <c r="G93" s="30"/>
      <c r="H93" s="30"/>
      <c r="I93" s="27" t="s">
        <v>30</v>
      </c>
      <c r="J93" s="28" t="str">
        <f>E23</f>
        <v xml:space="preserve"> 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29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09" t="s">
        <v>130</v>
      </c>
      <c r="D96" s="101"/>
      <c r="E96" s="101"/>
      <c r="F96" s="101"/>
      <c r="G96" s="101"/>
      <c r="H96" s="101"/>
      <c r="I96" s="101"/>
      <c r="J96" s="110" t="s">
        <v>131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1" t="s">
        <v>132</v>
      </c>
      <c r="D98" s="30"/>
      <c r="E98" s="30"/>
      <c r="F98" s="30"/>
      <c r="G98" s="30"/>
      <c r="H98" s="30"/>
      <c r="I98" s="30"/>
      <c r="J98" s="69">
        <f>J131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133</v>
      </c>
    </row>
    <row r="99" spans="1:47" s="9" customFormat="1" ht="24.95" customHeight="1" x14ac:dyDescent="0.2">
      <c r="B99" s="112"/>
      <c r="D99" s="113" t="s">
        <v>134</v>
      </c>
      <c r="E99" s="114"/>
      <c r="F99" s="114"/>
      <c r="G99" s="114"/>
      <c r="H99" s="114"/>
      <c r="I99" s="114"/>
      <c r="J99" s="115">
        <f>J132</f>
        <v>0</v>
      </c>
      <c r="L99" s="112"/>
    </row>
    <row r="100" spans="1:47" s="10" customFormat="1" ht="19.899999999999999" customHeight="1" x14ac:dyDescent="0.2">
      <c r="B100" s="116"/>
      <c r="D100" s="117" t="s">
        <v>135</v>
      </c>
      <c r="E100" s="118"/>
      <c r="F100" s="118"/>
      <c r="G100" s="118"/>
      <c r="H100" s="118"/>
      <c r="I100" s="118"/>
      <c r="J100" s="119">
        <f>J133</f>
        <v>0</v>
      </c>
      <c r="L100" s="116"/>
    </row>
    <row r="101" spans="1:47" s="10" customFormat="1" ht="19.899999999999999" customHeight="1" x14ac:dyDescent="0.2">
      <c r="B101" s="116"/>
      <c r="D101" s="117" t="s">
        <v>1168</v>
      </c>
      <c r="E101" s="118"/>
      <c r="F101" s="118"/>
      <c r="G101" s="118"/>
      <c r="H101" s="118"/>
      <c r="I101" s="118"/>
      <c r="J101" s="119">
        <f>J245</f>
        <v>0</v>
      </c>
      <c r="L101" s="116"/>
    </row>
    <row r="102" spans="1:47" s="10" customFormat="1" ht="19.899999999999999" customHeight="1" x14ac:dyDescent="0.2">
      <c r="B102" s="116"/>
      <c r="D102" s="117" t="s">
        <v>137</v>
      </c>
      <c r="E102" s="118"/>
      <c r="F102" s="118"/>
      <c r="G102" s="118"/>
      <c r="H102" s="118"/>
      <c r="I102" s="118"/>
      <c r="J102" s="119">
        <f>J273</f>
        <v>0</v>
      </c>
      <c r="L102" s="116"/>
    </row>
    <row r="103" spans="1:47" s="10" customFormat="1" ht="19.899999999999999" customHeight="1" x14ac:dyDescent="0.2">
      <c r="B103" s="116"/>
      <c r="D103" s="117" t="s">
        <v>138</v>
      </c>
      <c r="E103" s="118"/>
      <c r="F103" s="118"/>
      <c r="G103" s="118"/>
      <c r="H103" s="118"/>
      <c r="I103" s="118"/>
      <c r="J103" s="119">
        <f>J301</f>
        <v>0</v>
      </c>
      <c r="L103" s="116"/>
    </row>
    <row r="104" spans="1:47" s="10" customFormat="1" ht="19.899999999999999" customHeight="1" x14ac:dyDescent="0.2">
      <c r="B104" s="116"/>
      <c r="D104" s="117" t="s">
        <v>733</v>
      </c>
      <c r="E104" s="118"/>
      <c r="F104" s="118"/>
      <c r="G104" s="118"/>
      <c r="H104" s="118"/>
      <c r="I104" s="118"/>
      <c r="J104" s="119">
        <f>J356</f>
        <v>0</v>
      </c>
      <c r="L104" s="116"/>
    </row>
    <row r="105" spans="1:47" s="10" customFormat="1" ht="19.899999999999999" customHeight="1" x14ac:dyDescent="0.2">
      <c r="B105" s="116"/>
      <c r="D105" s="117" t="s">
        <v>140</v>
      </c>
      <c r="E105" s="118"/>
      <c r="F105" s="118"/>
      <c r="G105" s="118"/>
      <c r="H105" s="118"/>
      <c r="I105" s="118"/>
      <c r="J105" s="119">
        <f>J391</f>
        <v>0</v>
      </c>
      <c r="L105" s="116"/>
    </row>
    <row r="106" spans="1:47" s="10" customFormat="1" ht="19.899999999999999" customHeight="1" x14ac:dyDescent="0.2">
      <c r="B106" s="116"/>
      <c r="D106" s="117" t="s">
        <v>141</v>
      </c>
      <c r="E106" s="118"/>
      <c r="F106" s="118"/>
      <c r="G106" s="118"/>
      <c r="H106" s="118"/>
      <c r="I106" s="118"/>
      <c r="J106" s="119">
        <f>J645</f>
        <v>0</v>
      </c>
      <c r="L106" s="116"/>
    </row>
    <row r="107" spans="1:47" s="10" customFormat="1" ht="19.899999999999999" customHeight="1" x14ac:dyDescent="0.2">
      <c r="B107" s="116"/>
      <c r="D107" s="117" t="s">
        <v>142</v>
      </c>
      <c r="E107" s="118"/>
      <c r="F107" s="118"/>
      <c r="G107" s="118"/>
      <c r="H107" s="118"/>
      <c r="I107" s="118"/>
      <c r="J107" s="119">
        <f>J663</f>
        <v>0</v>
      </c>
      <c r="L107" s="116"/>
    </row>
    <row r="108" spans="1:47" s="9" customFormat="1" ht="24.95" customHeight="1" x14ac:dyDescent="0.2">
      <c r="B108" s="112"/>
      <c r="D108" s="113" t="s">
        <v>143</v>
      </c>
      <c r="E108" s="114"/>
      <c r="F108" s="114"/>
      <c r="G108" s="114"/>
      <c r="H108" s="114"/>
      <c r="I108" s="114"/>
      <c r="J108" s="115">
        <f>J668</f>
        <v>0</v>
      </c>
      <c r="L108" s="112"/>
    </row>
    <row r="109" spans="1:47" s="10" customFormat="1" ht="19.899999999999999" customHeight="1" x14ac:dyDescent="0.2">
      <c r="B109" s="116"/>
      <c r="D109" s="117" t="s">
        <v>144</v>
      </c>
      <c r="E109" s="118"/>
      <c r="F109" s="118"/>
      <c r="G109" s="118"/>
      <c r="H109" s="118"/>
      <c r="I109" s="118"/>
      <c r="J109" s="119">
        <f>J669</f>
        <v>0</v>
      </c>
      <c r="L109" s="116"/>
    </row>
    <row r="110" spans="1:47" s="2" customFormat="1" ht="21.75" customHeight="1" x14ac:dyDescent="0.2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6.95" customHeight="1" x14ac:dyDescent="0.2">
      <c r="A111" s="30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5" spans="1:31" s="2" customFormat="1" ht="6.95" customHeight="1" x14ac:dyDescent="0.2">
      <c r="A115" s="30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24.95" customHeight="1" x14ac:dyDescent="0.2">
      <c r="A116" s="30"/>
      <c r="B116" s="31"/>
      <c r="C116" s="22" t="s">
        <v>145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2" customHeight="1" x14ac:dyDescent="0.2">
      <c r="A118" s="30"/>
      <c r="B118" s="31"/>
      <c r="C118" s="27" t="s">
        <v>14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6.5" customHeight="1" x14ac:dyDescent="0.2">
      <c r="A119" s="30"/>
      <c r="B119" s="31"/>
      <c r="C119" s="30"/>
      <c r="D119" s="30"/>
      <c r="E119" s="239" t="str">
        <f>E7</f>
        <v>Blatno u Jesenice - Kaštice</v>
      </c>
      <c r="F119" s="240"/>
      <c r="G119" s="240"/>
      <c r="H119" s="24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1" customFormat="1" ht="12" customHeight="1" x14ac:dyDescent="0.2">
      <c r="B120" s="21"/>
      <c r="C120" s="27" t="s">
        <v>125</v>
      </c>
      <c r="L120" s="21"/>
    </row>
    <row r="121" spans="1:31" s="2" customFormat="1" ht="16.5" customHeight="1" x14ac:dyDescent="0.2">
      <c r="A121" s="30"/>
      <c r="B121" s="31"/>
      <c r="C121" s="30"/>
      <c r="D121" s="30"/>
      <c r="E121" s="239" t="s">
        <v>1285</v>
      </c>
      <c r="F121" s="238"/>
      <c r="G121" s="238"/>
      <c r="H121" s="238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2" customHeight="1" x14ac:dyDescent="0.2">
      <c r="A122" s="30"/>
      <c r="B122" s="31"/>
      <c r="C122" s="27" t="s">
        <v>127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6.5" customHeight="1" x14ac:dyDescent="0.2">
      <c r="A123" s="30"/>
      <c r="B123" s="31"/>
      <c r="C123" s="30"/>
      <c r="D123" s="30"/>
      <c r="E123" s="226" t="str">
        <f>E11</f>
        <v>001 - most km 172,016</v>
      </c>
      <c r="F123" s="238"/>
      <c r="G123" s="238"/>
      <c r="H123" s="238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6.95" customHeight="1" x14ac:dyDescent="0.2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2" customHeight="1" x14ac:dyDescent="0.2">
      <c r="A125" s="30"/>
      <c r="B125" s="31"/>
      <c r="C125" s="27" t="s">
        <v>20</v>
      </c>
      <c r="D125" s="30"/>
      <c r="E125" s="30"/>
      <c r="F125" s="25" t="str">
        <f>F14</f>
        <v xml:space="preserve"> </v>
      </c>
      <c r="G125" s="30"/>
      <c r="H125" s="30"/>
      <c r="I125" s="27" t="s">
        <v>22</v>
      </c>
      <c r="J125" s="53" t="str">
        <f>IF(J14="","",J14)</f>
        <v>20. 9. 2019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6.95" customHeight="1" x14ac:dyDescent="0.2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 x14ac:dyDescent="0.2">
      <c r="A127" s="30"/>
      <c r="B127" s="31"/>
      <c r="C127" s="27" t="s">
        <v>26</v>
      </c>
      <c r="D127" s="30"/>
      <c r="E127" s="30"/>
      <c r="F127" s="25" t="str">
        <f>E17</f>
        <v xml:space="preserve"> </v>
      </c>
      <c r="G127" s="30"/>
      <c r="H127" s="30"/>
      <c r="I127" s="27" t="s">
        <v>30</v>
      </c>
      <c r="J127" s="28" t="str">
        <f>E23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5.2" customHeight="1" x14ac:dyDescent="0.2">
      <c r="A128" s="30"/>
      <c r="B128" s="31"/>
      <c r="C128" s="27" t="s">
        <v>29</v>
      </c>
      <c r="D128" s="30"/>
      <c r="E128" s="30"/>
      <c r="F128" s="25" t="str">
        <f>IF(E20="","",E20)</f>
        <v xml:space="preserve"> </v>
      </c>
      <c r="G128" s="30"/>
      <c r="H128" s="30"/>
      <c r="I128" s="27" t="s">
        <v>32</v>
      </c>
      <c r="J128" s="28" t="str">
        <f>E26</f>
        <v xml:space="preserve"> 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0.35" customHeight="1" x14ac:dyDescent="0.2">
      <c r="A129" s="30"/>
      <c r="B129" s="31"/>
      <c r="C129" s="30"/>
      <c r="D129" s="30"/>
      <c r="E129" s="30"/>
      <c r="F129" s="30"/>
      <c r="G129" s="30"/>
      <c r="H129" s="30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11" customFormat="1" ht="29.25" customHeight="1" x14ac:dyDescent="0.2">
      <c r="A130" s="120"/>
      <c r="B130" s="121"/>
      <c r="C130" s="122" t="s">
        <v>146</v>
      </c>
      <c r="D130" s="123" t="s">
        <v>59</v>
      </c>
      <c r="E130" s="123" t="s">
        <v>55</v>
      </c>
      <c r="F130" s="123" t="s">
        <v>56</v>
      </c>
      <c r="G130" s="123" t="s">
        <v>147</v>
      </c>
      <c r="H130" s="123" t="s">
        <v>148</v>
      </c>
      <c r="I130" s="123" t="s">
        <v>149</v>
      </c>
      <c r="J130" s="123" t="s">
        <v>131</v>
      </c>
      <c r="K130" s="124" t="s">
        <v>150</v>
      </c>
      <c r="L130" s="125"/>
      <c r="M130" s="60" t="s">
        <v>1</v>
      </c>
      <c r="N130" s="61" t="s">
        <v>38</v>
      </c>
      <c r="O130" s="61" t="s">
        <v>151</v>
      </c>
      <c r="P130" s="61" t="s">
        <v>152</v>
      </c>
      <c r="Q130" s="61" t="s">
        <v>153</v>
      </c>
      <c r="R130" s="61" t="s">
        <v>154</v>
      </c>
      <c r="S130" s="61" t="s">
        <v>155</v>
      </c>
      <c r="T130" s="62" t="s">
        <v>156</v>
      </c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</row>
    <row r="131" spans="1:65" s="2" customFormat="1" ht="22.9" customHeight="1" x14ac:dyDescent="0.25">
      <c r="A131" s="30"/>
      <c r="B131" s="31"/>
      <c r="C131" s="67" t="s">
        <v>157</v>
      </c>
      <c r="D131" s="30"/>
      <c r="E131" s="30"/>
      <c r="F131" s="30"/>
      <c r="G131" s="30"/>
      <c r="H131" s="30"/>
      <c r="I131" s="30"/>
      <c r="J131" s="126">
        <f>BK131</f>
        <v>0</v>
      </c>
      <c r="K131" s="30"/>
      <c r="L131" s="31"/>
      <c r="M131" s="63"/>
      <c r="N131" s="54"/>
      <c r="O131" s="64"/>
      <c r="P131" s="127">
        <f>P132+P668</f>
        <v>6744.7254520000006</v>
      </c>
      <c r="Q131" s="64"/>
      <c r="R131" s="127">
        <f>R132+R668</f>
        <v>357.00196945863115</v>
      </c>
      <c r="S131" s="64"/>
      <c r="T131" s="128">
        <f>T132+T668</f>
        <v>154.4910299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8" t="s">
        <v>73</v>
      </c>
      <c r="AU131" s="18" t="s">
        <v>133</v>
      </c>
      <c r="BK131" s="129">
        <f>BK132+BK668</f>
        <v>0</v>
      </c>
    </row>
    <row r="132" spans="1:65" s="12" customFormat="1" ht="25.9" customHeight="1" x14ac:dyDescent="0.2">
      <c r="B132" s="130"/>
      <c r="D132" s="131" t="s">
        <v>73</v>
      </c>
      <c r="E132" s="132" t="s">
        <v>158</v>
      </c>
      <c r="F132" s="132" t="s">
        <v>159</v>
      </c>
      <c r="J132" s="133">
        <f>BK132</f>
        <v>0</v>
      </c>
      <c r="L132" s="130"/>
      <c r="M132" s="134"/>
      <c r="N132" s="135"/>
      <c r="O132" s="135"/>
      <c r="P132" s="136">
        <f>P133+P245+P273+P301+P356+P391+P645+P663</f>
        <v>6739.4107720000002</v>
      </c>
      <c r="Q132" s="135"/>
      <c r="R132" s="136">
        <f>R133+R245+R273+R301+R356+R391+R645+R663</f>
        <v>356.97296945863116</v>
      </c>
      <c r="S132" s="135"/>
      <c r="T132" s="137">
        <f>T133+T245+T273+T301+T356+T391+T645+T663</f>
        <v>154.4910299</v>
      </c>
      <c r="AR132" s="131" t="s">
        <v>19</v>
      </c>
      <c r="AT132" s="138" t="s">
        <v>73</v>
      </c>
      <c r="AU132" s="138" t="s">
        <v>74</v>
      </c>
      <c r="AY132" s="131" t="s">
        <v>160</v>
      </c>
      <c r="BK132" s="139">
        <f>BK133+BK245+BK273+BK301+BK356+BK391+BK645+BK663</f>
        <v>0</v>
      </c>
    </row>
    <row r="133" spans="1:65" s="12" customFormat="1" ht="22.9" customHeight="1" x14ac:dyDescent="0.2">
      <c r="B133" s="130"/>
      <c r="D133" s="131" t="s">
        <v>73</v>
      </c>
      <c r="E133" s="140" t="s">
        <v>19</v>
      </c>
      <c r="F133" s="140" t="s">
        <v>161</v>
      </c>
      <c r="J133" s="141">
        <f>BK133</f>
        <v>0</v>
      </c>
      <c r="L133" s="130"/>
      <c r="M133" s="134"/>
      <c r="N133" s="135"/>
      <c r="O133" s="135"/>
      <c r="P133" s="136">
        <f>SUM(P134:P244)</f>
        <v>798.37475600000016</v>
      </c>
      <c r="Q133" s="135"/>
      <c r="R133" s="136">
        <f>SUM(R134:R244)</f>
        <v>52.224846999999997</v>
      </c>
      <c r="S133" s="135"/>
      <c r="T133" s="137">
        <f>SUM(T134:T244)</f>
        <v>0</v>
      </c>
      <c r="AR133" s="131" t="s">
        <v>19</v>
      </c>
      <c r="AT133" s="138" t="s">
        <v>73</v>
      </c>
      <c r="AU133" s="138" t="s">
        <v>19</v>
      </c>
      <c r="AY133" s="131" t="s">
        <v>160</v>
      </c>
      <c r="BK133" s="139">
        <f>SUM(BK134:BK244)</f>
        <v>0</v>
      </c>
    </row>
    <row r="134" spans="1:65" s="2" customFormat="1" ht="24" customHeight="1" x14ac:dyDescent="0.2">
      <c r="A134" s="30"/>
      <c r="B134" s="142"/>
      <c r="C134" s="143" t="s">
        <v>19</v>
      </c>
      <c r="D134" s="143" t="s">
        <v>162</v>
      </c>
      <c r="E134" s="144" t="s">
        <v>163</v>
      </c>
      <c r="F134" s="145" t="s">
        <v>164</v>
      </c>
      <c r="G134" s="146" t="s">
        <v>165</v>
      </c>
      <c r="H134" s="147">
        <v>314</v>
      </c>
      <c r="I134" s="148">
        <v>0</v>
      </c>
      <c r="J134" s="148">
        <f>ROUND(I134*H134,2)</f>
        <v>0</v>
      </c>
      <c r="K134" s="145" t="s">
        <v>166</v>
      </c>
      <c r="L134" s="31"/>
      <c r="M134" s="149" t="s">
        <v>1</v>
      </c>
      <c r="N134" s="150" t="s">
        <v>39</v>
      </c>
      <c r="O134" s="151">
        <v>0.17199999999999999</v>
      </c>
      <c r="P134" s="151">
        <f>O134*H134</f>
        <v>54.007999999999996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3" t="s">
        <v>167</v>
      </c>
      <c r="AT134" s="153" t="s">
        <v>162</v>
      </c>
      <c r="AU134" s="153" t="s">
        <v>81</v>
      </c>
      <c r="AY134" s="18" t="s">
        <v>160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8" t="s">
        <v>19</v>
      </c>
      <c r="BK134" s="154">
        <f>ROUND(I134*H134,2)</f>
        <v>0</v>
      </c>
      <c r="BL134" s="18" t="s">
        <v>167</v>
      </c>
      <c r="BM134" s="153" t="s">
        <v>735</v>
      </c>
    </row>
    <row r="135" spans="1:65" s="2" customFormat="1" ht="19.5" x14ac:dyDescent="0.2">
      <c r="A135" s="30"/>
      <c r="B135" s="31"/>
      <c r="C135" s="30"/>
      <c r="D135" s="155" t="s">
        <v>169</v>
      </c>
      <c r="E135" s="30"/>
      <c r="F135" s="156" t="s">
        <v>170</v>
      </c>
      <c r="G135" s="30"/>
      <c r="H135" s="30"/>
      <c r="I135" s="30"/>
      <c r="J135" s="30"/>
      <c r="K135" s="30"/>
      <c r="L135" s="31"/>
      <c r="M135" s="157"/>
      <c r="N135" s="158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8" t="s">
        <v>169</v>
      </c>
      <c r="AU135" s="18" t="s">
        <v>81</v>
      </c>
    </row>
    <row r="136" spans="1:65" s="13" customFormat="1" x14ac:dyDescent="0.2">
      <c r="B136" s="159"/>
      <c r="D136" s="155" t="s">
        <v>171</v>
      </c>
      <c r="E136" s="160" t="s">
        <v>1</v>
      </c>
      <c r="F136" s="161" t="s">
        <v>1169</v>
      </c>
      <c r="H136" s="160" t="s">
        <v>1</v>
      </c>
      <c r="L136" s="159"/>
      <c r="M136" s="162"/>
      <c r="N136" s="163"/>
      <c r="O136" s="163"/>
      <c r="P136" s="163"/>
      <c r="Q136" s="163"/>
      <c r="R136" s="163"/>
      <c r="S136" s="163"/>
      <c r="T136" s="164"/>
      <c r="AT136" s="160" t="s">
        <v>171</v>
      </c>
      <c r="AU136" s="160" t="s">
        <v>81</v>
      </c>
      <c r="AV136" s="13" t="s">
        <v>19</v>
      </c>
      <c r="AW136" s="13" t="s">
        <v>31</v>
      </c>
      <c r="AX136" s="13" t="s">
        <v>74</v>
      </c>
      <c r="AY136" s="160" t="s">
        <v>160</v>
      </c>
    </row>
    <row r="137" spans="1:65" s="13" customFormat="1" x14ac:dyDescent="0.2">
      <c r="B137" s="159"/>
      <c r="D137" s="155" t="s">
        <v>171</v>
      </c>
      <c r="E137" s="160" t="s">
        <v>1</v>
      </c>
      <c r="F137" s="161" t="s">
        <v>736</v>
      </c>
      <c r="H137" s="160" t="s">
        <v>1</v>
      </c>
      <c r="L137" s="159"/>
      <c r="M137" s="162"/>
      <c r="N137" s="163"/>
      <c r="O137" s="163"/>
      <c r="P137" s="163"/>
      <c r="Q137" s="163"/>
      <c r="R137" s="163"/>
      <c r="S137" s="163"/>
      <c r="T137" s="164"/>
      <c r="AT137" s="160" t="s">
        <v>171</v>
      </c>
      <c r="AU137" s="160" t="s">
        <v>81</v>
      </c>
      <c r="AV137" s="13" t="s">
        <v>19</v>
      </c>
      <c r="AW137" s="13" t="s">
        <v>31</v>
      </c>
      <c r="AX137" s="13" t="s">
        <v>74</v>
      </c>
      <c r="AY137" s="160" t="s">
        <v>160</v>
      </c>
    </row>
    <row r="138" spans="1:65" s="14" customFormat="1" x14ac:dyDescent="0.2">
      <c r="B138" s="165"/>
      <c r="D138" s="155" t="s">
        <v>171</v>
      </c>
      <c r="E138" s="166" t="s">
        <v>1</v>
      </c>
      <c r="F138" s="167" t="s">
        <v>1287</v>
      </c>
      <c r="H138" s="168">
        <v>314</v>
      </c>
      <c r="L138" s="165"/>
      <c r="M138" s="169"/>
      <c r="N138" s="170"/>
      <c r="O138" s="170"/>
      <c r="P138" s="170"/>
      <c r="Q138" s="170"/>
      <c r="R138" s="170"/>
      <c r="S138" s="170"/>
      <c r="T138" s="171"/>
      <c r="AT138" s="166" t="s">
        <v>171</v>
      </c>
      <c r="AU138" s="166" t="s">
        <v>81</v>
      </c>
      <c r="AV138" s="14" t="s">
        <v>81</v>
      </c>
      <c r="AW138" s="14" t="s">
        <v>31</v>
      </c>
      <c r="AX138" s="14" t="s">
        <v>74</v>
      </c>
      <c r="AY138" s="166" t="s">
        <v>160</v>
      </c>
    </row>
    <row r="139" spans="1:65" s="15" customFormat="1" x14ac:dyDescent="0.2">
      <c r="B139" s="172"/>
      <c r="D139" s="155" t="s">
        <v>171</v>
      </c>
      <c r="E139" s="173" t="s">
        <v>1</v>
      </c>
      <c r="F139" s="174" t="s">
        <v>176</v>
      </c>
      <c r="H139" s="175">
        <v>314</v>
      </c>
      <c r="L139" s="172"/>
      <c r="M139" s="176"/>
      <c r="N139" s="177"/>
      <c r="O139" s="177"/>
      <c r="P139" s="177"/>
      <c r="Q139" s="177"/>
      <c r="R139" s="177"/>
      <c r="S139" s="177"/>
      <c r="T139" s="178"/>
      <c r="AT139" s="173" t="s">
        <v>171</v>
      </c>
      <c r="AU139" s="173" t="s">
        <v>81</v>
      </c>
      <c r="AV139" s="15" t="s">
        <v>167</v>
      </c>
      <c r="AW139" s="15" t="s">
        <v>31</v>
      </c>
      <c r="AX139" s="15" t="s">
        <v>19</v>
      </c>
      <c r="AY139" s="173" t="s">
        <v>160</v>
      </c>
    </row>
    <row r="140" spans="1:65" s="2" customFormat="1" ht="24" customHeight="1" x14ac:dyDescent="0.2">
      <c r="A140" s="30"/>
      <c r="B140" s="142"/>
      <c r="C140" s="143" t="s">
        <v>81</v>
      </c>
      <c r="D140" s="143" t="s">
        <v>162</v>
      </c>
      <c r="E140" s="144" t="s">
        <v>177</v>
      </c>
      <c r="F140" s="145" t="s">
        <v>178</v>
      </c>
      <c r="G140" s="146" t="s">
        <v>179</v>
      </c>
      <c r="H140" s="147">
        <v>12.56</v>
      </c>
      <c r="I140" s="148">
        <v>0</v>
      </c>
      <c r="J140" s="148">
        <f>ROUND(I140*H140,2)</f>
        <v>0</v>
      </c>
      <c r="K140" s="145" t="s">
        <v>166</v>
      </c>
      <c r="L140" s="31"/>
      <c r="M140" s="149" t="s">
        <v>1</v>
      </c>
      <c r="N140" s="150" t="s">
        <v>39</v>
      </c>
      <c r="O140" s="151">
        <v>5.1820000000000004</v>
      </c>
      <c r="P140" s="151">
        <f>O140*H140</f>
        <v>65.085920000000002</v>
      </c>
      <c r="Q140" s="151">
        <v>0</v>
      </c>
      <c r="R140" s="151">
        <f>Q140*H140</f>
        <v>0</v>
      </c>
      <c r="S140" s="151">
        <v>0</v>
      </c>
      <c r="T140" s="152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3" t="s">
        <v>167</v>
      </c>
      <c r="AT140" s="153" t="s">
        <v>162</v>
      </c>
      <c r="AU140" s="153" t="s">
        <v>81</v>
      </c>
      <c r="AY140" s="18" t="s">
        <v>160</v>
      </c>
      <c r="BE140" s="154">
        <f>IF(N140="základní",J140,0)</f>
        <v>0</v>
      </c>
      <c r="BF140" s="154">
        <f>IF(N140="snížená",J140,0)</f>
        <v>0</v>
      </c>
      <c r="BG140" s="154">
        <f>IF(N140="zákl. přenesená",J140,0)</f>
        <v>0</v>
      </c>
      <c r="BH140" s="154">
        <f>IF(N140="sníž. přenesená",J140,0)</f>
        <v>0</v>
      </c>
      <c r="BI140" s="154">
        <f>IF(N140="nulová",J140,0)</f>
        <v>0</v>
      </c>
      <c r="BJ140" s="18" t="s">
        <v>19</v>
      </c>
      <c r="BK140" s="154">
        <f>ROUND(I140*H140,2)</f>
        <v>0</v>
      </c>
      <c r="BL140" s="18" t="s">
        <v>167</v>
      </c>
      <c r="BM140" s="153" t="s">
        <v>740</v>
      </c>
    </row>
    <row r="141" spans="1:65" s="2" customFormat="1" ht="29.25" x14ac:dyDescent="0.2">
      <c r="A141" s="30"/>
      <c r="B141" s="31"/>
      <c r="C141" s="30"/>
      <c r="D141" s="155" t="s">
        <v>169</v>
      </c>
      <c r="E141" s="30"/>
      <c r="F141" s="156" t="s">
        <v>181</v>
      </c>
      <c r="G141" s="30"/>
      <c r="H141" s="30"/>
      <c r="I141" s="30"/>
      <c r="J141" s="30"/>
      <c r="K141" s="30"/>
      <c r="L141" s="31"/>
      <c r="M141" s="157"/>
      <c r="N141" s="158"/>
      <c r="O141" s="56"/>
      <c r="P141" s="56"/>
      <c r="Q141" s="56"/>
      <c r="R141" s="56"/>
      <c r="S141" s="56"/>
      <c r="T141" s="57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8" t="s">
        <v>169</v>
      </c>
      <c r="AU141" s="18" t="s">
        <v>81</v>
      </c>
    </row>
    <row r="142" spans="1:65" s="13" customFormat="1" x14ac:dyDescent="0.2">
      <c r="B142" s="159"/>
      <c r="D142" s="155" t="s">
        <v>171</v>
      </c>
      <c r="E142" s="160" t="s">
        <v>1</v>
      </c>
      <c r="F142" s="161" t="s">
        <v>1169</v>
      </c>
      <c r="H142" s="160" t="s">
        <v>1</v>
      </c>
      <c r="L142" s="159"/>
      <c r="M142" s="162"/>
      <c r="N142" s="163"/>
      <c r="O142" s="163"/>
      <c r="P142" s="163"/>
      <c r="Q142" s="163"/>
      <c r="R142" s="163"/>
      <c r="S142" s="163"/>
      <c r="T142" s="164"/>
      <c r="AT142" s="160" t="s">
        <v>171</v>
      </c>
      <c r="AU142" s="160" t="s">
        <v>81</v>
      </c>
      <c r="AV142" s="13" t="s">
        <v>19</v>
      </c>
      <c r="AW142" s="13" t="s">
        <v>31</v>
      </c>
      <c r="AX142" s="13" t="s">
        <v>74</v>
      </c>
      <c r="AY142" s="160" t="s">
        <v>160</v>
      </c>
    </row>
    <row r="143" spans="1:65" s="13" customFormat="1" x14ac:dyDescent="0.2">
      <c r="B143" s="159"/>
      <c r="D143" s="155" t="s">
        <v>171</v>
      </c>
      <c r="E143" s="160" t="s">
        <v>1</v>
      </c>
      <c r="F143" s="161" t="s">
        <v>736</v>
      </c>
      <c r="H143" s="160" t="s">
        <v>1</v>
      </c>
      <c r="L143" s="159"/>
      <c r="M143" s="162"/>
      <c r="N143" s="163"/>
      <c r="O143" s="163"/>
      <c r="P143" s="163"/>
      <c r="Q143" s="163"/>
      <c r="R143" s="163"/>
      <c r="S143" s="163"/>
      <c r="T143" s="164"/>
      <c r="AT143" s="160" t="s">
        <v>171</v>
      </c>
      <c r="AU143" s="160" t="s">
        <v>81</v>
      </c>
      <c r="AV143" s="13" t="s">
        <v>19</v>
      </c>
      <c r="AW143" s="13" t="s">
        <v>31</v>
      </c>
      <c r="AX143" s="13" t="s">
        <v>74</v>
      </c>
      <c r="AY143" s="160" t="s">
        <v>160</v>
      </c>
    </row>
    <row r="144" spans="1:65" s="14" customFormat="1" x14ac:dyDescent="0.2">
      <c r="B144" s="165"/>
      <c r="D144" s="155" t="s">
        <v>171</v>
      </c>
      <c r="E144" s="166" t="s">
        <v>1</v>
      </c>
      <c r="F144" s="167" t="s">
        <v>1288</v>
      </c>
      <c r="H144" s="168">
        <v>12.56</v>
      </c>
      <c r="L144" s="165"/>
      <c r="M144" s="169"/>
      <c r="N144" s="170"/>
      <c r="O144" s="170"/>
      <c r="P144" s="170"/>
      <c r="Q144" s="170"/>
      <c r="R144" s="170"/>
      <c r="S144" s="170"/>
      <c r="T144" s="171"/>
      <c r="AT144" s="166" t="s">
        <v>171</v>
      </c>
      <c r="AU144" s="166" t="s">
        <v>81</v>
      </c>
      <c r="AV144" s="14" t="s">
        <v>81</v>
      </c>
      <c r="AW144" s="14" t="s">
        <v>31</v>
      </c>
      <c r="AX144" s="14" t="s">
        <v>74</v>
      </c>
      <c r="AY144" s="166" t="s">
        <v>160</v>
      </c>
    </row>
    <row r="145" spans="1:65" s="15" customFormat="1" x14ac:dyDescent="0.2">
      <c r="B145" s="172"/>
      <c r="D145" s="155" t="s">
        <v>171</v>
      </c>
      <c r="E145" s="173" t="s">
        <v>1</v>
      </c>
      <c r="F145" s="174" t="s">
        <v>176</v>
      </c>
      <c r="H145" s="175">
        <v>12.56</v>
      </c>
      <c r="L145" s="172"/>
      <c r="M145" s="176"/>
      <c r="N145" s="177"/>
      <c r="O145" s="177"/>
      <c r="P145" s="177"/>
      <c r="Q145" s="177"/>
      <c r="R145" s="177"/>
      <c r="S145" s="177"/>
      <c r="T145" s="178"/>
      <c r="AT145" s="173" t="s">
        <v>171</v>
      </c>
      <c r="AU145" s="173" t="s">
        <v>81</v>
      </c>
      <c r="AV145" s="15" t="s">
        <v>167</v>
      </c>
      <c r="AW145" s="15" t="s">
        <v>31</v>
      </c>
      <c r="AX145" s="15" t="s">
        <v>19</v>
      </c>
      <c r="AY145" s="173" t="s">
        <v>160</v>
      </c>
    </row>
    <row r="146" spans="1:65" s="2" customFormat="1" ht="24" customHeight="1" x14ac:dyDescent="0.2">
      <c r="A146" s="30"/>
      <c r="B146" s="142"/>
      <c r="C146" s="143" t="s">
        <v>183</v>
      </c>
      <c r="D146" s="143" t="s">
        <v>162</v>
      </c>
      <c r="E146" s="144" t="s">
        <v>750</v>
      </c>
      <c r="F146" s="145" t="s">
        <v>751</v>
      </c>
      <c r="G146" s="146" t="s">
        <v>179</v>
      </c>
      <c r="H146" s="147">
        <v>8.468</v>
      </c>
      <c r="I146" s="148">
        <v>0</v>
      </c>
      <c r="J146" s="148">
        <f>ROUND(I146*H146,2)</f>
        <v>0</v>
      </c>
      <c r="K146" s="145" t="s">
        <v>166</v>
      </c>
      <c r="L146" s="31"/>
      <c r="M146" s="149" t="s">
        <v>1</v>
      </c>
      <c r="N146" s="150" t="s">
        <v>39</v>
      </c>
      <c r="O146" s="151">
        <v>1.2</v>
      </c>
      <c r="P146" s="151">
        <f>O146*H146</f>
        <v>10.1616</v>
      </c>
      <c r="Q146" s="151">
        <v>0</v>
      </c>
      <c r="R146" s="151">
        <f>Q146*H146</f>
        <v>0</v>
      </c>
      <c r="S146" s="151">
        <v>0</v>
      </c>
      <c r="T146" s="152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3" t="s">
        <v>167</v>
      </c>
      <c r="AT146" s="153" t="s">
        <v>162</v>
      </c>
      <c r="AU146" s="153" t="s">
        <v>81</v>
      </c>
      <c r="AY146" s="18" t="s">
        <v>160</v>
      </c>
      <c r="BE146" s="154">
        <f>IF(N146="základní",J146,0)</f>
        <v>0</v>
      </c>
      <c r="BF146" s="154">
        <f>IF(N146="snížená",J146,0)</f>
        <v>0</v>
      </c>
      <c r="BG146" s="154">
        <f>IF(N146="zákl. přenesená",J146,0)</f>
        <v>0</v>
      </c>
      <c r="BH146" s="154">
        <f>IF(N146="sníž. přenesená",J146,0)</f>
        <v>0</v>
      </c>
      <c r="BI146" s="154">
        <f>IF(N146="nulová",J146,0)</f>
        <v>0</v>
      </c>
      <c r="BJ146" s="18" t="s">
        <v>19</v>
      </c>
      <c r="BK146" s="154">
        <f>ROUND(I146*H146,2)</f>
        <v>0</v>
      </c>
      <c r="BL146" s="18" t="s">
        <v>167</v>
      </c>
      <c r="BM146" s="153" t="s">
        <v>752</v>
      </c>
    </row>
    <row r="147" spans="1:65" s="2" customFormat="1" ht="29.25" x14ac:dyDescent="0.2">
      <c r="A147" s="30"/>
      <c r="B147" s="31"/>
      <c r="C147" s="30"/>
      <c r="D147" s="155" t="s">
        <v>169</v>
      </c>
      <c r="E147" s="30"/>
      <c r="F147" s="156" t="s">
        <v>753</v>
      </c>
      <c r="G147" s="30"/>
      <c r="H147" s="30"/>
      <c r="I147" s="30"/>
      <c r="J147" s="30"/>
      <c r="K147" s="30"/>
      <c r="L147" s="31"/>
      <c r="M147" s="157"/>
      <c r="N147" s="158"/>
      <c r="O147" s="56"/>
      <c r="P147" s="56"/>
      <c r="Q147" s="56"/>
      <c r="R147" s="56"/>
      <c r="S147" s="56"/>
      <c r="T147" s="57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8" t="s">
        <v>169</v>
      </c>
      <c r="AU147" s="18" t="s">
        <v>81</v>
      </c>
    </row>
    <row r="148" spans="1:65" s="13" customFormat="1" x14ac:dyDescent="0.2">
      <c r="B148" s="159"/>
      <c r="D148" s="155" t="s">
        <v>171</v>
      </c>
      <c r="E148" s="160" t="s">
        <v>1</v>
      </c>
      <c r="F148" s="161" t="s">
        <v>736</v>
      </c>
      <c r="H148" s="160" t="s">
        <v>1</v>
      </c>
      <c r="L148" s="159"/>
      <c r="M148" s="162"/>
      <c r="N148" s="163"/>
      <c r="O148" s="163"/>
      <c r="P148" s="163"/>
      <c r="Q148" s="163"/>
      <c r="R148" s="163"/>
      <c r="S148" s="163"/>
      <c r="T148" s="164"/>
      <c r="AT148" s="160" t="s">
        <v>171</v>
      </c>
      <c r="AU148" s="160" t="s">
        <v>81</v>
      </c>
      <c r="AV148" s="13" t="s">
        <v>19</v>
      </c>
      <c r="AW148" s="13" t="s">
        <v>31</v>
      </c>
      <c r="AX148" s="13" t="s">
        <v>74</v>
      </c>
      <c r="AY148" s="160" t="s">
        <v>160</v>
      </c>
    </row>
    <row r="149" spans="1:65" s="14" customFormat="1" x14ac:dyDescent="0.2">
      <c r="B149" s="165"/>
      <c r="D149" s="155" t="s">
        <v>171</v>
      </c>
      <c r="E149" s="166" t="s">
        <v>1</v>
      </c>
      <c r="F149" s="167" t="s">
        <v>1289</v>
      </c>
      <c r="H149" s="168">
        <v>1.9730000000000001</v>
      </c>
      <c r="L149" s="165"/>
      <c r="M149" s="169"/>
      <c r="N149" s="170"/>
      <c r="O149" s="170"/>
      <c r="P149" s="170"/>
      <c r="Q149" s="170"/>
      <c r="R149" s="170"/>
      <c r="S149" s="170"/>
      <c r="T149" s="171"/>
      <c r="AT149" s="166" t="s">
        <v>171</v>
      </c>
      <c r="AU149" s="166" t="s">
        <v>81</v>
      </c>
      <c r="AV149" s="14" t="s">
        <v>81</v>
      </c>
      <c r="AW149" s="14" t="s">
        <v>31</v>
      </c>
      <c r="AX149" s="14" t="s">
        <v>74</v>
      </c>
      <c r="AY149" s="166" t="s">
        <v>160</v>
      </c>
    </row>
    <row r="150" spans="1:65" s="14" customFormat="1" x14ac:dyDescent="0.2">
      <c r="B150" s="165"/>
      <c r="D150" s="155" t="s">
        <v>171</v>
      </c>
      <c r="E150" s="166" t="s">
        <v>1</v>
      </c>
      <c r="F150" s="167" t="s">
        <v>1290</v>
      </c>
      <c r="H150" s="168">
        <v>1.9950000000000001</v>
      </c>
      <c r="L150" s="165"/>
      <c r="M150" s="169"/>
      <c r="N150" s="170"/>
      <c r="O150" s="170"/>
      <c r="P150" s="170"/>
      <c r="Q150" s="170"/>
      <c r="R150" s="170"/>
      <c r="S150" s="170"/>
      <c r="T150" s="171"/>
      <c r="AT150" s="166" t="s">
        <v>171</v>
      </c>
      <c r="AU150" s="166" t="s">
        <v>81</v>
      </c>
      <c r="AV150" s="14" t="s">
        <v>81</v>
      </c>
      <c r="AW150" s="14" t="s">
        <v>31</v>
      </c>
      <c r="AX150" s="14" t="s">
        <v>74</v>
      </c>
      <c r="AY150" s="166" t="s">
        <v>160</v>
      </c>
    </row>
    <row r="151" spans="1:65" s="14" customFormat="1" x14ac:dyDescent="0.2">
      <c r="B151" s="165"/>
      <c r="D151" s="155" t="s">
        <v>171</v>
      </c>
      <c r="E151" s="166" t="s">
        <v>1</v>
      </c>
      <c r="F151" s="167" t="s">
        <v>1291</v>
      </c>
      <c r="H151" s="168">
        <v>1.86</v>
      </c>
      <c r="L151" s="165"/>
      <c r="M151" s="169"/>
      <c r="N151" s="170"/>
      <c r="O151" s="170"/>
      <c r="P151" s="170"/>
      <c r="Q151" s="170"/>
      <c r="R151" s="170"/>
      <c r="S151" s="170"/>
      <c r="T151" s="171"/>
      <c r="AT151" s="166" t="s">
        <v>171</v>
      </c>
      <c r="AU151" s="166" t="s">
        <v>81</v>
      </c>
      <c r="AV151" s="14" t="s">
        <v>81</v>
      </c>
      <c r="AW151" s="14" t="s">
        <v>31</v>
      </c>
      <c r="AX151" s="14" t="s">
        <v>74</v>
      </c>
      <c r="AY151" s="166" t="s">
        <v>160</v>
      </c>
    </row>
    <row r="152" spans="1:65" s="14" customFormat="1" x14ac:dyDescent="0.2">
      <c r="B152" s="165"/>
      <c r="D152" s="155" t="s">
        <v>171</v>
      </c>
      <c r="E152" s="166" t="s">
        <v>1</v>
      </c>
      <c r="F152" s="167" t="s">
        <v>1292</v>
      </c>
      <c r="H152" s="168">
        <v>2.04</v>
      </c>
      <c r="L152" s="165"/>
      <c r="M152" s="169"/>
      <c r="N152" s="170"/>
      <c r="O152" s="170"/>
      <c r="P152" s="170"/>
      <c r="Q152" s="170"/>
      <c r="R152" s="170"/>
      <c r="S152" s="170"/>
      <c r="T152" s="171"/>
      <c r="AT152" s="166" t="s">
        <v>171</v>
      </c>
      <c r="AU152" s="166" t="s">
        <v>81</v>
      </c>
      <c r="AV152" s="14" t="s">
        <v>81</v>
      </c>
      <c r="AW152" s="14" t="s">
        <v>31</v>
      </c>
      <c r="AX152" s="14" t="s">
        <v>74</v>
      </c>
      <c r="AY152" s="166" t="s">
        <v>160</v>
      </c>
    </row>
    <row r="153" spans="1:65" s="13" customFormat="1" x14ac:dyDescent="0.2">
      <c r="B153" s="159"/>
      <c r="D153" s="155" t="s">
        <v>171</v>
      </c>
      <c r="E153" s="160" t="s">
        <v>1</v>
      </c>
      <c r="F153" s="161" t="s">
        <v>1293</v>
      </c>
      <c r="H153" s="160" t="s">
        <v>1</v>
      </c>
      <c r="L153" s="159"/>
      <c r="M153" s="162"/>
      <c r="N153" s="163"/>
      <c r="O153" s="163"/>
      <c r="P153" s="163"/>
      <c r="Q153" s="163"/>
      <c r="R153" s="163"/>
      <c r="S153" s="163"/>
      <c r="T153" s="164"/>
      <c r="AT153" s="160" t="s">
        <v>171</v>
      </c>
      <c r="AU153" s="160" t="s">
        <v>81</v>
      </c>
      <c r="AV153" s="13" t="s">
        <v>19</v>
      </c>
      <c r="AW153" s="13" t="s">
        <v>31</v>
      </c>
      <c r="AX153" s="13" t="s">
        <v>74</v>
      </c>
      <c r="AY153" s="160" t="s">
        <v>160</v>
      </c>
    </row>
    <row r="154" spans="1:65" s="14" customFormat="1" x14ac:dyDescent="0.2">
      <c r="B154" s="165"/>
      <c r="D154" s="155" t="s">
        <v>171</v>
      </c>
      <c r="E154" s="166" t="s">
        <v>1</v>
      </c>
      <c r="F154" s="167" t="s">
        <v>1294</v>
      </c>
      <c r="H154" s="168">
        <v>0.6</v>
      </c>
      <c r="L154" s="165"/>
      <c r="M154" s="169"/>
      <c r="N154" s="170"/>
      <c r="O154" s="170"/>
      <c r="P154" s="170"/>
      <c r="Q154" s="170"/>
      <c r="R154" s="170"/>
      <c r="S154" s="170"/>
      <c r="T154" s="171"/>
      <c r="AT154" s="166" t="s">
        <v>171</v>
      </c>
      <c r="AU154" s="166" t="s">
        <v>81</v>
      </c>
      <c r="AV154" s="14" t="s">
        <v>81</v>
      </c>
      <c r="AW154" s="14" t="s">
        <v>31</v>
      </c>
      <c r="AX154" s="14" t="s">
        <v>74</v>
      </c>
      <c r="AY154" s="166" t="s">
        <v>160</v>
      </c>
    </row>
    <row r="155" spans="1:65" s="15" customFormat="1" x14ac:dyDescent="0.2">
      <c r="B155" s="172"/>
      <c r="D155" s="155" t="s">
        <v>171</v>
      </c>
      <c r="E155" s="173" t="s">
        <v>1</v>
      </c>
      <c r="F155" s="174" t="s">
        <v>176</v>
      </c>
      <c r="H155" s="175">
        <v>8.468</v>
      </c>
      <c r="L155" s="172"/>
      <c r="M155" s="176"/>
      <c r="N155" s="177"/>
      <c r="O155" s="177"/>
      <c r="P155" s="177"/>
      <c r="Q155" s="177"/>
      <c r="R155" s="177"/>
      <c r="S155" s="177"/>
      <c r="T155" s="178"/>
      <c r="AT155" s="173" t="s">
        <v>171</v>
      </c>
      <c r="AU155" s="173" t="s">
        <v>81</v>
      </c>
      <c r="AV155" s="15" t="s">
        <v>167</v>
      </c>
      <c r="AW155" s="15" t="s">
        <v>31</v>
      </c>
      <c r="AX155" s="15" t="s">
        <v>19</v>
      </c>
      <c r="AY155" s="173" t="s">
        <v>160</v>
      </c>
    </row>
    <row r="156" spans="1:65" s="2" customFormat="1" ht="24" customHeight="1" x14ac:dyDescent="0.2">
      <c r="A156" s="30"/>
      <c r="B156" s="142"/>
      <c r="C156" s="143" t="s">
        <v>167</v>
      </c>
      <c r="D156" s="143" t="s">
        <v>162</v>
      </c>
      <c r="E156" s="144" t="s">
        <v>756</v>
      </c>
      <c r="F156" s="145" t="s">
        <v>757</v>
      </c>
      <c r="G156" s="146" t="s">
        <v>179</v>
      </c>
      <c r="H156" s="147">
        <v>68.840999999999994</v>
      </c>
      <c r="I156" s="148">
        <v>0</v>
      </c>
      <c r="J156" s="148">
        <f>ROUND(I156*H156,2)</f>
        <v>0</v>
      </c>
      <c r="K156" s="145" t="s">
        <v>166</v>
      </c>
      <c r="L156" s="31"/>
      <c r="M156" s="149" t="s">
        <v>1</v>
      </c>
      <c r="N156" s="150" t="s">
        <v>39</v>
      </c>
      <c r="O156" s="151">
        <v>0.79700000000000004</v>
      </c>
      <c r="P156" s="151">
        <f>O156*H156</f>
        <v>54.866276999999997</v>
      </c>
      <c r="Q156" s="151">
        <v>0</v>
      </c>
      <c r="R156" s="151">
        <f>Q156*H156</f>
        <v>0</v>
      </c>
      <c r="S156" s="151">
        <v>0</v>
      </c>
      <c r="T156" s="152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3" t="s">
        <v>167</v>
      </c>
      <c r="AT156" s="153" t="s">
        <v>162</v>
      </c>
      <c r="AU156" s="153" t="s">
        <v>81</v>
      </c>
      <c r="AY156" s="18" t="s">
        <v>160</v>
      </c>
      <c r="BE156" s="154">
        <f>IF(N156="základní",J156,0)</f>
        <v>0</v>
      </c>
      <c r="BF156" s="154">
        <f>IF(N156="snížená",J156,0)</f>
        <v>0</v>
      </c>
      <c r="BG156" s="154">
        <f>IF(N156="zákl. přenesená",J156,0)</f>
        <v>0</v>
      </c>
      <c r="BH156" s="154">
        <f>IF(N156="sníž. přenesená",J156,0)</f>
        <v>0</v>
      </c>
      <c r="BI156" s="154">
        <f>IF(N156="nulová",J156,0)</f>
        <v>0</v>
      </c>
      <c r="BJ156" s="18" t="s">
        <v>19</v>
      </c>
      <c r="BK156" s="154">
        <f>ROUND(I156*H156,2)</f>
        <v>0</v>
      </c>
      <c r="BL156" s="18" t="s">
        <v>167</v>
      </c>
      <c r="BM156" s="153" t="s">
        <v>1295</v>
      </c>
    </row>
    <row r="157" spans="1:65" s="2" customFormat="1" ht="29.25" x14ac:dyDescent="0.2">
      <c r="A157" s="30"/>
      <c r="B157" s="31"/>
      <c r="C157" s="30"/>
      <c r="D157" s="155" t="s">
        <v>169</v>
      </c>
      <c r="E157" s="30"/>
      <c r="F157" s="156" t="s">
        <v>759</v>
      </c>
      <c r="G157" s="30"/>
      <c r="H157" s="30"/>
      <c r="I157" s="30"/>
      <c r="J157" s="30"/>
      <c r="K157" s="30"/>
      <c r="L157" s="31"/>
      <c r="M157" s="157"/>
      <c r="N157" s="158"/>
      <c r="O157" s="56"/>
      <c r="P157" s="56"/>
      <c r="Q157" s="56"/>
      <c r="R157" s="56"/>
      <c r="S157" s="56"/>
      <c r="T157" s="57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8" t="s">
        <v>169</v>
      </c>
      <c r="AU157" s="18" t="s">
        <v>81</v>
      </c>
    </row>
    <row r="158" spans="1:65" s="13" customFormat="1" x14ac:dyDescent="0.2">
      <c r="B158" s="159"/>
      <c r="D158" s="155" t="s">
        <v>171</v>
      </c>
      <c r="E158" s="160" t="s">
        <v>1</v>
      </c>
      <c r="F158" s="161" t="s">
        <v>760</v>
      </c>
      <c r="H158" s="160" t="s">
        <v>1</v>
      </c>
      <c r="L158" s="159"/>
      <c r="M158" s="162"/>
      <c r="N158" s="163"/>
      <c r="O158" s="163"/>
      <c r="P158" s="163"/>
      <c r="Q158" s="163"/>
      <c r="R158" s="163"/>
      <c r="S158" s="163"/>
      <c r="T158" s="164"/>
      <c r="AT158" s="160" t="s">
        <v>171</v>
      </c>
      <c r="AU158" s="160" t="s">
        <v>81</v>
      </c>
      <c r="AV158" s="13" t="s">
        <v>19</v>
      </c>
      <c r="AW158" s="13" t="s">
        <v>31</v>
      </c>
      <c r="AX158" s="13" t="s">
        <v>74</v>
      </c>
      <c r="AY158" s="160" t="s">
        <v>160</v>
      </c>
    </row>
    <row r="159" spans="1:65" s="13" customFormat="1" x14ac:dyDescent="0.2">
      <c r="B159" s="159"/>
      <c r="D159" s="155" t="s">
        <v>171</v>
      </c>
      <c r="E159" s="160" t="s">
        <v>1</v>
      </c>
      <c r="F159" s="161" t="s">
        <v>761</v>
      </c>
      <c r="H159" s="160" t="s">
        <v>1</v>
      </c>
      <c r="L159" s="159"/>
      <c r="M159" s="162"/>
      <c r="N159" s="163"/>
      <c r="O159" s="163"/>
      <c r="P159" s="163"/>
      <c r="Q159" s="163"/>
      <c r="R159" s="163"/>
      <c r="S159" s="163"/>
      <c r="T159" s="164"/>
      <c r="AT159" s="160" t="s">
        <v>171</v>
      </c>
      <c r="AU159" s="160" t="s">
        <v>81</v>
      </c>
      <c r="AV159" s="13" t="s">
        <v>19</v>
      </c>
      <c r="AW159" s="13" t="s">
        <v>31</v>
      </c>
      <c r="AX159" s="13" t="s">
        <v>74</v>
      </c>
      <c r="AY159" s="160" t="s">
        <v>160</v>
      </c>
    </row>
    <row r="160" spans="1:65" s="14" customFormat="1" x14ac:dyDescent="0.2">
      <c r="B160" s="165"/>
      <c r="D160" s="155" t="s">
        <v>171</v>
      </c>
      <c r="E160" s="166" t="s">
        <v>1</v>
      </c>
      <c r="F160" s="167" t="s">
        <v>762</v>
      </c>
      <c r="H160" s="168">
        <v>7.5430000000000001</v>
      </c>
      <c r="L160" s="165"/>
      <c r="M160" s="169"/>
      <c r="N160" s="170"/>
      <c r="O160" s="170"/>
      <c r="P160" s="170"/>
      <c r="Q160" s="170"/>
      <c r="R160" s="170"/>
      <c r="S160" s="170"/>
      <c r="T160" s="171"/>
      <c r="AT160" s="166" t="s">
        <v>171</v>
      </c>
      <c r="AU160" s="166" t="s">
        <v>81</v>
      </c>
      <c r="AV160" s="14" t="s">
        <v>81</v>
      </c>
      <c r="AW160" s="14" t="s">
        <v>31</v>
      </c>
      <c r="AX160" s="14" t="s">
        <v>74</v>
      </c>
      <c r="AY160" s="166" t="s">
        <v>160</v>
      </c>
    </row>
    <row r="161" spans="1:65" s="13" customFormat="1" x14ac:dyDescent="0.2">
      <c r="B161" s="159"/>
      <c r="D161" s="155" t="s">
        <v>171</v>
      </c>
      <c r="E161" s="160" t="s">
        <v>1</v>
      </c>
      <c r="F161" s="161" t="s">
        <v>763</v>
      </c>
      <c r="H161" s="160" t="s">
        <v>1</v>
      </c>
      <c r="L161" s="159"/>
      <c r="M161" s="162"/>
      <c r="N161" s="163"/>
      <c r="O161" s="163"/>
      <c r="P161" s="163"/>
      <c r="Q161" s="163"/>
      <c r="R161" s="163"/>
      <c r="S161" s="163"/>
      <c r="T161" s="164"/>
      <c r="AT161" s="160" t="s">
        <v>171</v>
      </c>
      <c r="AU161" s="160" t="s">
        <v>81</v>
      </c>
      <c r="AV161" s="13" t="s">
        <v>19</v>
      </c>
      <c r="AW161" s="13" t="s">
        <v>31</v>
      </c>
      <c r="AX161" s="13" t="s">
        <v>74</v>
      </c>
      <c r="AY161" s="160" t="s">
        <v>160</v>
      </c>
    </row>
    <row r="162" spans="1:65" s="14" customFormat="1" x14ac:dyDescent="0.2">
      <c r="B162" s="165"/>
      <c r="D162" s="155" t="s">
        <v>171</v>
      </c>
      <c r="E162" s="166" t="s">
        <v>1</v>
      </c>
      <c r="F162" s="167" t="s">
        <v>1296</v>
      </c>
      <c r="H162" s="168">
        <v>15.85</v>
      </c>
      <c r="L162" s="165"/>
      <c r="M162" s="169"/>
      <c r="N162" s="170"/>
      <c r="O162" s="170"/>
      <c r="P162" s="170"/>
      <c r="Q162" s="170"/>
      <c r="R162" s="170"/>
      <c r="S162" s="170"/>
      <c r="T162" s="171"/>
      <c r="AT162" s="166" t="s">
        <v>171</v>
      </c>
      <c r="AU162" s="166" t="s">
        <v>81</v>
      </c>
      <c r="AV162" s="14" t="s">
        <v>81</v>
      </c>
      <c r="AW162" s="14" t="s">
        <v>31</v>
      </c>
      <c r="AX162" s="14" t="s">
        <v>74</v>
      </c>
      <c r="AY162" s="166" t="s">
        <v>160</v>
      </c>
    </row>
    <row r="163" spans="1:65" s="13" customFormat="1" x14ac:dyDescent="0.2">
      <c r="B163" s="159"/>
      <c r="D163" s="155" t="s">
        <v>171</v>
      </c>
      <c r="E163" s="160" t="s">
        <v>1</v>
      </c>
      <c r="F163" s="161" t="s">
        <v>530</v>
      </c>
      <c r="H163" s="160" t="s">
        <v>1</v>
      </c>
      <c r="L163" s="159"/>
      <c r="M163" s="162"/>
      <c r="N163" s="163"/>
      <c r="O163" s="163"/>
      <c r="P163" s="163"/>
      <c r="Q163" s="163"/>
      <c r="R163" s="163"/>
      <c r="S163" s="163"/>
      <c r="T163" s="164"/>
      <c r="AT163" s="160" t="s">
        <v>171</v>
      </c>
      <c r="AU163" s="160" t="s">
        <v>81</v>
      </c>
      <c r="AV163" s="13" t="s">
        <v>19</v>
      </c>
      <c r="AW163" s="13" t="s">
        <v>31</v>
      </c>
      <c r="AX163" s="13" t="s">
        <v>74</v>
      </c>
      <c r="AY163" s="160" t="s">
        <v>160</v>
      </c>
    </row>
    <row r="164" spans="1:65" s="14" customFormat="1" x14ac:dyDescent="0.2">
      <c r="B164" s="165"/>
      <c r="D164" s="155" t="s">
        <v>171</v>
      </c>
      <c r="E164" s="166" t="s">
        <v>1</v>
      </c>
      <c r="F164" s="167" t="s">
        <v>1297</v>
      </c>
      <c r="H164" s="168">
        <v>21.41</v>
      </c>
      <c r="L164" s="165"/>
      <c r="M164" s="169"/>
      <c r="N164" s="170"/>
      <c r="O164" s="170"/>
      <c r="P164" s="170"/>
      <c r="Q164" s="170"/>
      <c r="R164" s="170"/>
      <c r="S164" s="170"/>
      <c r="T164" s="171"/>
      <c r="AT164" s="166" t="s">
        <v>171</v>
      </c>
      <c r="AU164" s="166" t="s">
        <v>81</v>
      </c>
      <c r="AV164" s="14" t="s">
        <v>81</v>
      </c>
      <c r="AW164" s="14" t="s">
        <v>31</v>
      </c>
      <c r="AX164" s="14" t="s">
        <v>74</v>
      </c>
      <c r="AY164" s="166" t="s">
        <v>160</v>
      </c>
    </row>
    <row r="165" spans="1:65" s="13" customFormat="1" x14ac:dyDescent="0.2">
      <c r="B165" s="159"/>
      <c r="D165" s="155" t="s">
        <v>171</v>
      </c>
      <c r="E165" s="160" t="s">
        <v>1</v>
      </c>
      <c r="F165" s="161" t="s">
        <v>761</v>
      </c>
      <c r="H165" s="160" t="s">
        <v>1</v>
      </c>
      <c r="L165" s="159"/>
      <c r="M165" s="162"/>
      <c r="N165" s="163"/>
      <c r="O165" s="163"/>
      <c r="P165" s="163"/>
      <c r="Q165" s="163"/>
      <c r="R165" s="163"/>
      <c r="S165" s="163"/>
      <c r="T165" s="164"/>
      <c r="AT165" s="160" t="s">
        <v>171</v>
      </c>
      <c r="AU165" s="160" t="s">
        <v>81</v>
      </c>
      <c r="AV165" s="13" t="s">
        <v>19</v>
      </c>
      <c r="AW165" s="13" t="s">
        <v>31</v>
      </c>
      <c r="AX165" s="13" t="s">
        <v>74</v>
      </c>
      <c r="AY165" s="160" t="s">
        <v>160</v>
      </c>
    </row>
    <row r="166" spans="1:65" s="14" customFormat="1" x14ac:dyDescent="0.2">
      <c r="B166" s="165"/>
      <c r="D166" s="155" t="s">
        <v>171</v>
      </c>
      <c r="E166" s="166" t="s">
        <v>1</v>
      </c>
      <c r="F166" s="167" t="s">
        <v>1298</v>
      </c>
      <c r="H166" s="168">
        <v>21.588000000000001</v>
      </c>
      <c r="L166" s="165"/>
      <c r="M166" s="169"/>
      <c r="N166" s="170"/>
      <c r="O166" s="170"/>
      <c r="P166" s="170"/>
      <c r="Q166" s="170"/>
      <c r="R166" s="170"/>
      <c r="S166" s="170"/>
      <c r="T166" s="171"/>
      <c r="AT166" s="166" t="s">
        <v>171</v>
      </c>
      <c r="AU166" s="166" t="s">
        <v>81</v>
      </c>
      <c r="AV166" s="14" t="s">
        <v>81</v>
      </c>
      <c r="AW166" s="14" t="s">
        <v>31</v>
      </c>
      <c r="AX166" s="14" t="s">
        <v>74</v>
      </c>
      <c r="AY166" s="166" t="s">
        <v>160</v>
      </c>
    </row>
    <row r="167" spans="1:65" s="13" customFormat="1" x14ac:dyDescent="0.2">
      <c r="B167" s="159"/>
      <c r="D167" s="155" t="s">
        <v>171</v>
      </c>
      <c r="E167" s="160" t="s">
        <v>1</v>
      </c>
      <c r="F167" s="161" t="s">
        <v>766</v>
      </c>
      <c r="H167" s="160" t="s">
        <v>1</v>
      </c>
      <c r="L167" s="159"/>
      <c r="M167" s="162"/>
      <c r="N167" s="163"/>
      <c r="O167" s="163"/>
      <c r="P167" s="163"/>
      <c r="Q167" s="163"/>
      <c r="R167" s="163"/>
      <c r="S167" s="163"/>
      <c r="T167" s="164"/>
      <c r="AT167" s="160" t="s">
        <v>171</v>
      </c>
      <c r="AU167" s="160" t="s">
        <v>81</v>
      </c>
      <c r="AV167" s="13" t="s">
        <v>19</v>
      </c>
      <c r="AW167" s="13" t="s">
        <v>31</v>
      </c>
      <c r="AX167" s="13" t="s">
        <v>74</v>
      </c>
      <c r="AY167" s="160" t="s">
        <v>160</v>
      </c>
    </row>
    <row r="168" spans="1:65" s="14" customFormat="1" x14ac:dyDescent="0.2">
      <c r="B168" s="165"/>
      <c r="D168" s="155" t="s">
        <v>171</v>
      </c>
      <c r="E168" s="166" t="s">
        <v>1</v>
      </c>
      <c r="F168" s="167" t="s">
        <v>1299</v>
      </c>
      <c r="H168" s="168">
        <v>1.08</v>
      </c>
      <c r="L168" s="165"/>
      <c r="M168" s="169"/>
      <c r="N168" s="170"/>
      <c r="O168" s="170"/>
      <c r="P168" s="170"/>
      <c r="Q168" s="170"/>
      <c r="R168" s="170"/>
      <c r="S168" s="170"/>
      <c r="T168" s="171"/>
      <c r="AT168" s="166" t="s">
        <v>171</v>
      </c>
      <c r="AU168" s="166" t="s">
        <v>81</v>
      </c>
      <c r="AV168" s="14" t="s">
        <v>81</v>
      </c>
      <c r="AW168" s="14" t="s">
        <v>31</v>
      </c>
      <c r="AX168" s="14" t="s">
        <v>74</v>
      </c>
      <c r="AY168" s="166" t="s">
        <v>160</v>
      </c>
    </row>
    <row r="169" spans="1:65" s="14" customFormat="1" x14ac:dyDescent="0.2">
      <c r="B169" s="165"/>
      <c r="D169" s="155" t="s">
        <v>171</v>
      </c>
      <c r="E169" s="166" t="s">
        <v>1</v>
      </c>
      <c r="F169" s="167" t="s">
        <v>1300</v>
      </c>
      <c r="H169" s="168">
        <v>1.37</v>
      </c>
      <c r="L169" s="165"/>
      <c r="M169" s="169"/>
      <c r="N169" s="170"/>
      <c r="O169" s="170"/>
      <c r="P169" s="170"/>
      <c r="Q169" s="170"/>
      <c r="R169" s="170"/>
      <c r="S169" s="170"/>
      <c r="T169" s="171"/>
      <c r="AT169" s="166" t="s">
        <v>171</v>
      </c>
      <c r="AU169" s="166" t="s">
        <v>81</v>
      </c>
      <c r="AV169" s="14" t="s">
        <v>81</v>
      </c>
      <c r="AW169" s="14" t="s">
        <v>31</v>
      </c>
      <c r="AX169" s="14" t="s">
        <v>74</v>
      </c>
      <c r="AY169" s="166" t="s">
        <v>160</v>
      </c>
    </row>
    <row r="170" spans="1:65" s="15" customFormat="1" x14ac:dyDescent="0.2">
      <c r="B170" s="172"/>
      <c r="D170" s="155" t="s">
        <v>171</v>
      </c>
      <c r="E170" s="173" t="s">
        <v>1</v>
      </c>
      <c r="F170" s="174" t="s">
        <v>176</v>
      </c>
      <c r="H170" s="175">
        <v>68.840999999999994</v>
      </c>
      <c r="L170" s="172"/>
      <c r="M170" s="176"/>
      <c r="N170" s="177"/>
      <c r="O170" s="177"/>
      <c r="P170" s="177"/>
      <c r="Q170" s="177"/>
      <c r="R170" s="177"/>
      <c r="S170" s="177"/>
      <c r="T170" s="178"/>
      <c r="AT170" s="173" t="s">
        <v>171</v>
      </c>
      <c r="AU170" s="173" t="s">
        <v>81</v>
      </c>
      <c r="AV170" s="15" t="s">
        <v>167</v>
      </c>
      <c r="AW170" s="15" t="s">
        <v>31</v>
      </c>
      <c r="AX170" s="15" t="s">
        <v>19</v>
      </c>
      <c r="AY170" s="173" t="s">
        <v>160</v>
      </c>
    </row>
    <row r="171" spans="1:65" s="2" customFormat="1" ht="24" customHeight="1" x14ac:dyDescent="0.2">
      <c r="A171" s="30"/>
      <c r="B171" s="142"/>
      <c r="C171" s="143" t="s">
        <v>196</v>
      </c>
      <c r="D171" s="143" t="s">
        <v>162</v>
      </c>
      <c r="E171" s="144" t="s">
        <v>769</v>
      </c>
      <c r="F171" s="145" t="s">
        <v>770</v>
      </c>
      <c r="G171" s="146" t="s">
        <v>179</v>
      </c>
      <c r="H171" s="147">
        <v>68.840999999999994</v>
      </c>
      <c r="I171" s="148">
        <v>0</v>
      </c>
      <c r="J171" s="148">
        <f>ROUND(I171*H171,2)</f>
        <v>0</v>
      </c>
      <c r="K171" s="145" t="s">
        <v>166</v>
      </c>
      <c r="L171" s="31"/>
      <c r="M171" s="149" t="s">
        <v>1</v>
      </c>
      <c r="N171" s="150" t="s">
        <v>39</v>
      </c>
      <c r="O171" s="151">
        <v>5.8999999999999997E-2</v>
      </c>
      <c r="P171" s="151">
        <f>O171*H171</f>
        <v>4.0616189999999994</v>
      </c>
      <c r="Q171" s="151">
        <v>0</v>
      </c>
      <c r="R171" s="151">
        <f>Q171*H171</f>
        <v>0</v>
      </c>
      <c r="S171" s="151">
        <v>0</v>
      </c>
      <c r="T171" s="152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3" t="s">
        <v>167</v>
      </c>
      <c r="AT171" s="153" t="s">
        <v>162</v>
      </c>
      <c r="AU171" s="153" t="s">
        <v>81</v>
      </c>
      <c r="AY171" s="18" t="s">
        <v>160</v>
      </c>
      <c r="BE171" s="154">
        <f>IF(N171="základní",J171,0)</f>
        <v>0</v>
      </c>
      <c r="BF171" s="154">
        <f>IF(N171="snížená",J171,0)</f>
        <v>0</v>
      </c>
      <c r="BG171" s="154">
        <f>IF(N171="zákl. přenesená",J171,0)</f>
        <v>0</v>
      </c>
      <c r="BH171" s="154">
        <f>IF(N171="sníž. přenesená",J171,0)</f>
        <v>0</v>
      </c>
      <c r="BI171" s="154">
        <f>IF(N171="nulová",J171,0)</f>
        <v>0</v>
      </c>
      <c r="BJ171" s="18" t="s">
        <v>19</v>
      </c>
      <c r="BK171" s="154">
        <f>ROUND(I171*H171,2)</f>
        <v>0</v>
      </c>
      <c r="BL171" s="18" t="s">
        <v>167</v>
      </c>
      <c r="BM171" s="153" t="s">
        <v>1301</v>
      </c>
    </row>
    <row r="172" spans="1:65" s="2" customFormat="1" ht="29.25" x14ac:dyDescent="0.2">
      <c r="A172" s="30"/>
      <c r="B172" s="31"/>
      <c r="C172" s="30"/>
      <c r="D172" s="155" t="s">
        <v>169</v>
      </c>
      <c r="E172" s="30"/>
      <c r="F172" s="156" t="s">
        <v>772</v>
      </c>
      <c r="G172" s="30"/>
      <c r="H172" s="30"/>
      <c r="I172" s="30"/>
      <c r="J172" s="30"/>
      <c r="K172" s="30"/>
      <c r="L172" s="31"/>
      <c r="M172" s="157"/>
      <c r="N172" s="158"/>
      <c r="O172" s="56"/>
      <c r="P172" s="56"/>
      <c r="Q172" s="56"/>
      <c r="R172" s="56"/>
      <c r="S172" s="56"/>
      <c r="T172" s="57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T172" s="18" t="s">
        <v>169</v>
      </c>
      <c r="AU172" s="18" t="s">
        <v>81</v>
      </c>
    </row>
    <row r="173" spans="1:65" s="14" customFormat="1" x14ac:dyDescent="0.2">
      <c r="B173" s="165"/>
      <c r="D173" s="155" t="s">
        <v>171</v>
      </c>
      <c r="E173" s="166" t="s">
        <v>1</v>
      </c>
      <c r="F173" s="167" t="s">
        <v>1302</v>
      </c>
      <c r="H173" s="168">
        <v>68.840999999999994</v>
      </c>
      <c r="L173" s="165"/>
      <c r="M173" s="169"/>
      <c r="N173" s="170"/>
      <c r="O173" s="170"/>
      <c r="P173" s="170"/>
      <c r="Q173" s="170"/>
      <c r="R173" s="170"/>
      <c r="S173" s="170"/>
      <c r="T173" s="171"/>
      <c r="AT173" s="166" t="s">
        <v>171</v>
      </c>
      <c r="AU173" s="166" t="s">
        <v>81</v>
      </c>
      <c r="AV173" s="14" t="s">
        <v>81</v>
      </c>
      <c r="AW173" s="14" t="s">
        <v>31</v>
      </c>
      <c r="AX173" s="14" t="s">
        <v>19</v>
      </c>
      <c r="AY173" s="166" t="s">
        <v>160</v>
      </c>
    </row>
    <row r="174" spans="1:65" s="2" customFormat="1" ht="24" customHeight="1" x14ac:dyDescent="0.2">
      <c r="A174" s="30"/>
      <c r="B174" s="142"/>
      <c r="C174" s="143" t="s">
        <v>205</v>
      </c>
      <c r="D174" s="143" t="s">
        <v>162</v>
      </c>
      <c r="E174" s="144" t="s">
        <v>773</v>
      </c>
      <c r="F174" s="145" t="s">
        <v>774</v>
      </c>
      <c r="G174" s="146" t="s">
        <v>179</v>
      </c>
      <c r="H174" s="147">
        <v>16</v>
      </c>
      <c r="I174" s="148">
        <v>0</v>
      </c>
      <c r="J174" s="148">
        <f>ROUND(I174*H174,2)</f>
        <v>0</v>
      </c>
      <c r="K174" s="145" t="s">
        <v>1</v>
      </c>
      <c r="L174" s="31"/>
      <c r="M174" s="149" t="s">
        <v>1</v>
      </c>
      <c r="N174" s="150" t="s">
        <v>39</v>
      </c>
      <c r="O174" s="151">
        <v>1.7629999999999999</v>
      </c>
      <c r="P174" s="151">
        <f>O174*H174</f>
        <v>28.207999999999998</v>
      </c>
      <c r="Q174" s="151">
        <v>0</v>
      </c>
      <c r="R174" s="151">
        <f>Q174*H174</f>
        <v>0</v>
      </c>
      <c r="S174" s="151">
        <v>0</v>
      </c>
      <c r="T174" s="152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3" t="s">
        <v>167</v>
      </c>
      <c r="AT174" s="153" t="s">
        <v>162</v>
      </c>
      <c r="AU174" s="153" t="s">
        <v>81</v>
      </c>
      <c r="AY174" s="18" t="s">
        <v>160</v>
      </c>
      <c r="BE174" s="154">
        <f>IF(N174="základní",J174,0)</f>
        <v>0</v>
      </c>
      <c r="BF174" s="154">
        <f>IF(N174="snížená",J174,0)</f>
        <v>0</v>
      </c>
      <c r="BG174" s="154">
        <f>IF(N174="zákl. přenesená",J174,0)</f>
        <v>0</v>
      </c>
      <c r="BH174" s="154">
        <f>IF(N174="sníž. přenesená",J174,0)</f>
        <v>0</v>
      </c>
      <c r="BI174" s="154">
        <f>IF(N174="nulová",J174,0)</f>
        <v>0</v>
      </c>
      <c r="BJ174" s="18" t="s">
        <v>19</v>
      </c>
      <c r="BK174" s="154">
        <f>ROUND(I174*H174,2)</f>
        <v>0</v>
      </c>
      <c r="BL174" s="18" t="s">
        <v>167</v>
      </c>
      <c r="BM174" s="153" t="s">
        <v>1303</v>
      </c>
    </row>
    <row r="175" spans="1:65" s="2" customFormat="1" ht="29.25" x14ac:dyDescent="0.2">
      <c r="A175" s="30"/>
      <c r="B175" s="31"/>
      <c r="C175" s="30"/>
      <c r="D175" s="155" t="s">
        <v>169</v>
      </c>
      <c r="E175" s="30"/>
      <c r="F175" s="156" t="s">
        <v>776</v>
      </c>
      <c r="G175" s="30"/>
      <c r="H175" s="30"/>
      <c r="I175" s="30"/>
      <c r="J175" s="30"/>
      <c r="K175" s="30"/>
      <c r="L175" s="31"/>
      <c r="M175" s="157"/>
      <c r="N175" s="158"/>
      <c r="O175" s="56"/>
      <c r="P175" s="56"/>
      <c r="Q175" s="56"/>
      <c r="R175" s="56"/>
      <c r="S175" s="56"/>
      <c r="T175" s="57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T175" s="18" t="s">
        <v>169</v>
      </c>
      <c r="AU175" s="18" t="s">
        <v>81</v>
      </c>
    </row>
    <row r="176" spans="1:65" s="2" customFormat="1" ht="19.5" x14ac:dyDescent="0.2">
      <c r="A176" s="30"/>
      <c r="B176" s="31"/>
      <c r="C176" s="30"/>
      <c r="D176" s="155" t="s">
        <v>248</v>
      </c>
      <c r="E176" s="30"/>
      <c r="F176" s="186" t="s">
        <v>1304</v>
      </c>
      <c r="G176" s="30"/>
      <c r="H176" s="30"/>
      <c r="I176" s="30"/>
      <c r="J176" s="30"/>
      <c r="K176" s="30"/>
      <c r="L176" s="31"/>
      <c r="M176" s="157"/>
      <c r="N176" s="158"/>
      <c r="O176" s="56"/>
      <c r="P176" s="56"/>
      <c r="Q176" s="56"/>
      <c r="R176" s="56"/>
      <c r="S176" s="56"/>
      <c r="T176" s="57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T176" s="18" t="s">
        <v>248</v>
      </c>
      <c r="AU176" s="18" t="s">
        <v>81</v>
      </c>
    </row>
    <row r="177" spans="1:65" s="13" customFormat="1" x14ac:dyDescent="0.2">
      <c r="B177" s="159"/>
      <c r="D177" s="155" t="s">
        <v>171</v>
      </c>
      <c r="E177" s="160" t="s">
        <v>1</v>
      </c>
      <c r="F177" s="161" t="s">
        <v>1305</v>
      </c>
      <c r="H177" s="160" t="s">
        <v>1</v>
      </c>
      <c r="L177" s="159"/>
      <c r="M177" s="162"/>
      <c r="N177" s="163"/>
      <c r="O177" s="163"/>
      <c r="P177" s="163"/>
      <c r="Q177" s="163"/>
      <c r="R177" s="163"/>
      <c r="S177" s="163"/>
      <c r="T177" s="164"/>
      <c r="AT177" s="160" t="s">
        <v>171</v>
      </c>
      <c r="AU177" s="160" t="s">
        <v>81</v>
      </c>
      <c r="AV177" s="13" t="s">
        <v>19</v>
      </c>
      <c r="AW177" s="13" t="s">
        <v>31</v>
      </c>
      <c r="AX177" s="13" t="s">
        <v>74</v>
      </c>
      <c r="AY177" s="160" t="s">
        <v>160</v>
      </c>
    </row>
    <row r="178" spans="1:65" s="14" customFormat="1" x14ac:dyDescent="0.2">
      <c r="B178" s="165"/>
      <c r="D178" s="155" t="s">
        <v>171</v>
      </c>
      <c r="E178" s="166" t="s">
        <v>1</v>
      </c>
      <c r="F178" s="167" t="s">
        <v>1306</v>
      </c>
      <c r="H178" s="168">
        <v>16</v>
      </c>
      <c r="L178" s="165"/>
      <c r="M178" s="169"/>
      <c r="N178" s="170"/>
      <c r="O178" s="170"/>
      <c r="P178" s="170"/>
      <c r="Q178" s="170"/>
      <c r="R178" s="170"/>
      <c r="S178" s="170"/>
      <c r="T178" s="171"/>
      <c r="AT178" s="166" t="s">
        <v>171</v>
      </c>
      <c r="AU178" s="166" t="s">
        <v>81</v>
      </c>
      <c r="AV178" s="14" t="s">
        <v>81</v>
      </c>
      <c r="AW178" s="14" t="s">
        <v>31</v>
      </c>
      <c r="AX178" s="14" t="s">
        <v>74</v>
      </c>
      <c r="AY178" s="166" t="s">
        <v>160</v>
      </c>
    </row>
    <row r="179" spans="1:65" s="15" customFormat="1" x14ac:dyDescent="0.2">
      <c r="B179" s="172"/>
      <c r="D179" s="155" t="s">
        <v>171</v>
      </c>
      <c r="E179" s="173" t="s">
        <v>1</v>
      </c>
      <c r="F179" s="174" t="s">
        <v>176</v>
      </c>
      <c r="H179" s="175">
        <v>16</v>
      </c>
      <c r="L179" s="172"/>
      <c r="M179" s="176"/>
      <c r="N179" s="177"/>
      <c r="O179" s="177"/>
      <c r="P179" s="177"/>
      <c r="Q179" s="177"/>
      <c r="R179" s="177"/>
      <c r="S179" s="177"/>
      <c r="T179" s="178"/>
      <c r="AT179" s="173" t="s">
        <v>171</v>
      </c>
      <c r="AU179" s="173" t="s">
        <v>81</v>
      </c>
      <c r="AV179" s="15" t="s">
        <v>167</v>
      </c>
      <c r="AW179" s="15" t="s">
        <v>31</v>
      </c>
      <c r="AX179" s="15" t="s">
        <v>19</v>
      </c>
      <c r="AY179" s="173" t="s">
        <v>160</v>
      </c>
    </row>
    <row r="180" spans="1:65" s="2" customFormat="1" ht="24" customHeight="1" x14ac:dyDescent="0.2">
      <c r="A180" s="30"/>
      <c r="B180" s="142"/>
      <c r="C180" s="143" t="s">
        <v>225</v>
      </c>
      <c r="D180" s="143" t="s">
        <v>162</v>
      </c>
      <c r="E180" s="144" t="s">
        <v>1307</v>
      </c>
      <c r="F180" s="145" t="s">
        <v>1308</v>
      </c>
      <c r="G180" s="146" t="s">
        <v>179</v>
      </c>
      <c r="H180" s="147">
        <v>93.44</v>
      </c>
      <c r="I180" s="148">
        <v>0</v>
      </c>
      <c r="J180" s="148">
        <f>ROUND(I180*H180,2)</f>
        <v>0</v>
      </c>
      <c r="K180" s="145" t="s">
        <v>166</v>
      </c>
      <c r="L180" s="31"/>
      <c r="M180" s="149" t="s">
        <v>1</v>
      </c>
      <c r="N180" s="150" t="s">
        <v>39</v>
      </c>
      <c r="O180" s="151">
        <v>3.4289999999999998</v>
      </c>
      <c r="P180" s="151">
        <f>O180*H180</f>
        <v>320.40575999999999</v>
      </c>
      <c r="Q180" s="151">
        <v>0</v>
      </c>
      <c r="R180" s="151">
        <f>Q180*H180</f>
        <v>0</v>
      </c>
      <c r="S180" s="151">
        <v>0</v>
      </c>
      <c r="T180" s="152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3" t="s">
        <v>167</v>
      </c>
      <c r="AT180" s="153" t="s">
        <v>162</v>
      </c>
      <c r="AU180" s="153" t="s">
        <v>81</v>
      </c>
      <c r="AY180" s="18" t="s">
        <v>160</v>
      </c>
      <c r="BE180" s="154">
        <f>IF(N180="základní",J180,0)</f>
        <v>0</v>
      </c>
      <c r="BF180" s="154">
        <f>IF(N180="snížená",J180,0)</f>
        <v>0</v>
      </c>
      <c r="BG180" s="154">
        <f>IF(N180="zákl. přenesená",J180,0)</f>
        <v>0</v>
      </c>
      <c r="BH180" s="154">
        <f>IF(N180="sníž. přenesená",J180,0)</f>
        <v>0</v>
      </c>
      <c r="BI180" s="154">
        <f>IF(N180="nulová",J180,0)</f>
        <v>0</v>
      </c>
      <c r="BJ180" s="18" t="s">
        <v>19</v>
      </c>
      <c r="BK180" s="154">
        <f>ROUND(I180*H180,2)</f>
        <v>0</v>
      </c>
      <c r="BL180" s="18" t="s">
        <v>167</v>
      </c>
      <c r="BM180" s="153" t="s">
        <v>1309</v>
      </c>
    </row>
    <row r="181" spans="1:65" s="2" customFormat="1" ht="29.25" x14ac:dyDescent="0.2">
      <c r="A181" s="30"/>
      <c r="B181" s="31"/>
      <c r="C181" s="30"/>
      <c r="D181" s="155" t="s">
        <v>169</v>
      </c>
      <c r="E181" s="30"/>
      <c r="F181" s="156" t="s">
        <v>1310</v>
      </c>
      <c r="G181" s="30"/>
      <c r="H181" s="30"/>
      <c r="I181" s="30"/>
      <c r="J181" s="30"/>
      <c r="K181" s="30"/>
      <c r="L181" s="31"/>
      <c r="M181" s="157"/>
      <c r="N181" s="158"/>
      <c r="O181" s="56"/>
      <c r="P181" s="56"/>
      <c r="Q181" s="56"/>
      <c r="R181" s="56"/>
      <c r="S181" s="56"/>
      <c r="T181" s="57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T181" s="18" t="s">
        <v>169</v>
      </c>
      <c r="AU181" s="18" t="s">
        <v>81</v>
      </c>
    </row>
    <row r="182" spans="1:65" s="13" customFormat="1" x14ac:dyDescent="0.2">
      <c r="B182" s="159"/>
      <c r="D182" s="155" t="s">
        <v>171</v>
      </c>
      <c r="E182" s="160" t="s">
        <v>1</v>
      </c>
      <c r="F182" s="161" t="s">
        <v>1311</v>
      </c>
      <c r="H182" s="160" t="s">
        <v>1</v>
      </c>
      <c r="L182" s="159"/>
      <c r="M182" s="162"/>
      <c r="N182" s="163"/>
      <c r="O182" s="163"/>
      <c r="P182" s="163"/>
      <c r="Q182" s="163"/>
      <c r="R182" s="163"/>
      <c r="S182" s="163"/>
      <c r="T182" s="164"/>
      <c r="AT182" s="160" t="s">
        <v>171</v>
      </c>
      <c r="AU182" s="160" t="s">
        <v>81</v>
      </c>
      <c r="AV182" s="13" t="s">
        <v>19</v>
      </c>
      <c r="AW182" s="13" t="s">
        <v>31</v>
      </c>
      <c r="AX182" s="13" t="s">
        <v>74</v>
      </c>
      <c r="AY182" s="160" t="s">
        <v>160</v>
      </c>
    </row>
    <row r="183" spans="1:65" s="14" customFormat="1" x14ac:dyDescent="0.2">
      <c r="B183" s="165"/>
      <c r="D183" s="155" t="s">
        <v>171</v>
      </c>
      <c r="E183" s="166" t="s">
        <v>1</v>
      </c>
      <c r="F183" s="167" t="s">
        <v>1312</v>
      </c>
      <c r="H183" s="168">
        <v>93.44</v>
      </c>
      <c r="L183" s="165"/>
      <c r="M183" s="169"/>
      <c r="N183" s="170"/>
      <c r="O183" s="170"/>
      <c r="P183" s="170"/>
      <c r="Q183" s="170"/>
      <c r="R183" s="170"/>
      <c r="S183" s="170"/>
      <c r="T183" s="171"/>
      <c r="AT183" s="166" t="s">
        <v>171</v>
      </c>
      <c r="AU183" s="166" t="s">
        <v>81</v>
      </c>
      <c r="AV183" s="14" t="s">
        <v>81</v>
      </c>
      <c r="AW183" s="14" t="s">
        <v>31</v>
      </c>
      <c r="AX183" s="14" t="s">
        <v>19</v>
      </c>
      <c r="AY183" s="166" t="s">
        <v>160</v>
      </c>
    </row>
    <row r="184" spans="1:65" s="2" customFormat="1" ht="24" customHeight="1" x14ac:dyDescent="0.2">
      <c r="A184" s="30"/>
      <c r="B184" s="142"/>
      <c r="C184" s="143" t="s">
        <v>231</v>
      </c>
      <c r="D184" s="143" t="s">
        <v>162</v>
      </c>
      <c r="E184" s="144" t="s">
        <v>1313</v>
      </c>
      <c r="F184" s="145" t="s">
        <v>1314</v>
      </c>
      <c r="G184" s="146" t="s">
        <v>179</v>
      </c>
      <c r="H184" s="147">
        <v>46.72</v>
      </c>
      <c r="I184" s="148">
        <v>0</v>
      </c>
      <c r="J184" s="148">
        <f>ROUND(I184*H184,2)</f>
        <v>0</v>
      </c>
      <c r="K184" s="145" t="s">
        <v>166</v>
      </c>
      <c r="L184" s="31"/>
      <c r="M184" s="149" t="s">
        <v>1</v>
      </c>
      <c r="N184" s="150" t="s">
        <v>39</v>
      </c>
      <c r="O184" s="151">
        <v>0.35499999999999998</v>
      </c>
      <c r="P184" s="151">
        <f>O184*H184</f>
        <v>16.585599999999999</v>
      </c>
      <c r="Q184" s="151">
        <v>0</v>
      </c>
      <c r="R184" s="151">
        <f>Q184*H184</f>
        <v>0</v>
      </c>
      <c r="S184" s="151">
        <v>0</v>
      </c>
      <c r="T184" s="152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3" t="s">
        <v>167</v>
      </c>
      <c r="AT184" s="153" t="s">
        <v>162</v>
      </c>
      <c r="AU184" s="153" t="s">
        <v>81</v>
      </c>
      <c r="AY184" s="18" t="s">
        <v>160</v>
      </c>
      <c r="BE184" s="154">
        <f>IF(N184="základní",J184,0)</f>
        <v>0</v>
      </c>
      <c r="BF184" s="154">
        <f>IF(N184="snížená",J184,0)</f>
        <v>0</v>
      </c>
      <c r="BG184" s="154">
        <f>IF(N184="zákl. přenesená",J184,0)</f>
        <v>0</v>
      </c>
      <c r="BH184" s="154">
        <f>IF(N184="sníž. přenesená",J184,0)</f>
        <v>0</v>
      </c>
      <c r="BI184" s="154">
        <f>IF(N184="nulová",J184,0)</f>
        <v>0</v>
      </c>
      <c r="BJ184" s="18" t="s">
        <v>19</v>
      </c>
      <c r="BK184" s="154">
        <f>ROUND(I184*H184,2)</f>
        <v>0</v>
      </c>
      <c r="BL184" s="18" t="s">
        <v>167</v>
      </c>
      <c r="BM184" s="153" t="s">
        <v>1315</v>
      </c>
    </row>
    <row r="185" spans="1:65" s="2" customFormat="1" ht="29.25" x14ac:dyDescent="0.2">
      <c r="A185" s="30"/>
      <c r="B185" s="31"/>
      <c r="C185" s="30"/>
      <c r="D185" s="155" t="s">
        <v>169</v>
      </c>
      <c r="E185" s="30"/>
      <c r="F185" s="156" t="s">
        <v>1316</v>
      </c>
      <c r="G185" s="30"/>
      <c r="H185" s="30"/>
      <c r="I185" s="30"/>
      <c r="J185" s="30"/>
      <c r="K185" s="30"/>
      <c r="L185" s="31"/>
      <c r="M185" s="157"/>
      <c r="N185" s="158"/>
      <c r="O185" s="56"/>
      <c r="P185" s="56"/>
      <c r="Q185" s="56"/>
      <c r="R185" s="56"/>
      <c r="S185" s="56"/>
      <c r="T185" s="57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T185" s="18" t="s">
        <v>169</v>
      </c>
      <c r="AU185" s="18" t="s">
        <v>81</v>
      </c>
    </row>
    <row r="186" spans="1:65" s="14" customFormat="1" x14ac:dyDescent="0.2">
      <c r="B186" s="165"/>
      <c r="D186" s="155" t="s">
        <v>171</v>
      </c>
      <c r="E186" s="166" t="s">
        <v>1</v>
      </c>
      <c r="F186" s="167" t="s">
        <v>1317</v>
      </c>
      <c r="H186" s="168">
        <v>46.72</v>
      </c>
      <c r="L186" s="165"/>
      <c r="M186" s="169"/>
      <c r="N186" s="170"/>
      <c r="O186" s="170"/>
      <c r="P186" s="170"/>
      <c r="Q186" s="170"/>
      <c r="R186" s="170"/>
      <c r="S186" s="170"/>
      <c r="T186" s="171"/>
      <c r="AT186" s="166" t="s">
        <v>171</v>
      </c>
      <c r="AU186" s="166" t="s">
        <v>81</v>
      </c>
      <c r="AV186" s="14" t="s">
        <v>81</v>
      </c>
      <c r="AW186" s="14" t="s">
        <v>31</v>
      </c>
      <c r="AX186" s="14" t="s">
        <v>19</v>
      </c>
      <c r="AY186" s="166" t="s">
        <v>160</v>
      </c>
    </row>
    <row r="187" spans="1:65" s="2" customFormat="1" ht="24" customHeight="1" x14ac:dyDescent="0.2">
      <c r="A187" s="30"/>
      <c r="B187" s="142"/>
      <c r="C187" s="143" t="s">
        <v>237</v>
      </c>
      <c r="D187" s="143" t="s">
        <v>162</v>
      </c>
      <c r="E187" s="144" t="s">
        <v>1318</v>
      </c>
      <c r="F187" s="145" t="s">
        <v>1319</v>
      </c>
      <c r="G187" s="146" t="s">
        <v>179</v>
      </c>
      <c r="H187" s="147">
        <v>93.44</v>
      </c>
      <c r="I187" s="148">
        <v>0</v>
      </c>
      <c r="J187" s="148">
        <f>ROUND(I187*H187,2)</f>
        <v>0</v>
      </c>
      <c r="K187" s="145" t="s">
        <v>166</v>
      </c>
      <c r="L187" s="31"/>
      <c r="M187" s="149" t="s">
        <v>1</v>
      </c>
      <c r="N187" s="150" t="s">
        <v>39</v>
      </c>
      <c r="O187" s="151">
        <v>0.83099999999999996</v>
      </c>
      <c r="P187" s="151">
        <f>O187*H187</f>
        <v>77.64864</v>
      </c>
      <c r="Q187" s="151">
        <v>0</v>
      </c>
      <c r="R187" s="151">
        <f>Q187*H187</f>
        <v>0</v>
      </c>
      <c r="S187" s="151">
        <v>0</v>
      </c>
      <c r="T187" s="152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3" t="s">
        <v>167</v>
      </c>
      <c r="AT187" s="153" t="s">
        <v>162</v>
      </c>
      <c r="AU187" s="153" t="s">
        <v>81</v>
      </c>
      <c r="AY187" s="18" t="s">
        <v>160</v>
      </c>
      <c r="BE187" s="154">
        <f>IF(N187="základní",J187,0)</f>
        <v>0</v>
      </c>
      <c r="BF187" s="154">
        <f>IF(N187="snížená",J187,0)</f>
        <v>0</v>
      </c>
      <c r="BG187" s="154">
        <f>IF(N187="zákl. přenesená",J187,0)</f>
        <v>0</v>
      </c>
      <c r="BH187" s="154">
        <f>IF(N187="sníž. přenesená",J187,0)</f>
        <v>0</v>
      </c>
      <c r="BI187" s="154">
        <f>IF(N187="nulová",J187,0)</f>
        <v>0</v>
      </c>
      <c r="BJ187" s="18" t="s">
        <v>19</v>
      </c>
      <c r="BK187" s="154">
        <f>ROUND(I187*H187,2)</f>
        <v>0</v>
      </c>
      <c r="BL187" s="18" t="s">
        <v>167</v>
      </c>
      <c r="BM187" s="153" t="s">
        <v>1320</v>
      </c>
    </row>
    <row r="188" spans="1:65" s="2" customFormat="1" ht="29.25" x14ac:dyDescent="0.2">
      <c r="A188" s="30"/>
      <c r="B188" s="31"/>
      <c r="C188" s="30"/>
      <c r="D188" s="155" t="s">
        <v>169</v>
      </c>
      <c r="E188" s="30"/>
      <c r="F188" s="156" t="s">
        <v>1321</v>
      </c>
      <c r="G188" s="30"/>
      <c r="H188" s="30"/>
      <c r="I188" s="30"/>
      <c r="J188" s="30"/>
      <c r="K188" s="30"/>
      <c r="L188" s="31"/>
      <c r="M188" s="157"/>
      <c r="N188" s="158"/>
      <c r="O188" s="56"/>
      <c r="P188" s="56"/>
      <c r="Q188" s="56"/>
      <c r="R188" s="56"/>
      <c r="S188" s="56"/>
      <c r="T188" s="57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8" t="s">
        <v>169</v>
      </c>
      <c r="AU188" s="18" t="s">
        <v>81</v>
      </c>
    </row>
    <row r="189" spans="1:65" s="2" customFormat="1" ht="24" customHeight="1" x14ac:dyDescent="0.2">
      <c r="A189" s="30"/>
      <c r="B189" s="142"/>
      <c r="C189" s="143" t="s">
        <v>24</v>
      </c>
      <c r="D189" s="143" t="s">
        <v>162</v>
      </c>
      <c r="E189" s="144" t="s">
        <v>243</v>
      </c>
      <c r="F189" s="145" t="s">
        <v>244</v>
      </c>
      <c r="G189" s="146" t="s">
        <v>245</v>
      </c>
      <c r="H189" s="147">
        <v>341.37099999999998</v>
      </c>
      <c r="I189" s="148">
        <v>0</v>
      </c>
      <c r="J189" s="148">
        <f>ROUND(I189*H189,2)</f>
        <v>0</v>
      </c>
      <c r="K189" s="145" t="s">
        <v>166</v>
      </c>
      <c r="L189" s="31"/>
      <c r="M189" s="149" t="s">
        <v>1</v>
      </c>
      <c r="N189" s="150" t="s">
        <v>39</v>
      </c>
      <c r="O189" s="151">
        <v>0.32400000000000001</v>
      </c>
      <c r="P189" s="151">
        <f>O189*H189</f>
        <v>110.604204</v>
      </c>
      <c r="Q189" s="151">
        <v>0</v>
      </c>
      <c r="R189" s="151">
        <f>Q189*H189</f>
        <v>0</v>
      </c>
      <c r="S189" s="151">
        <v>0</v>
      </c>
      <c r="T189" s="152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3" t="s">
        <v>167</v>
      </c>
      <c r="AT189" s="153" t="s">
        <v>162</v>
      </c>
      <c r="AU189" s="153" t="s">
        <v>81</v>
      </c>
      <c r="AY189" s="18" t="s">
        <v>160</v>
      </c>
      <c r="BE189" s="154">
        <f>IF(N189="základní",J189,0)</f>
        <v>0</v>
      </c>
      <c r="BF189" s="154">
        <f>IF(N189="snížená",J189,0)</f>
        <v>0</v>
      </c>
      <c r="BG189" s="154">
        <f>IF(N189="zákl. přenesená",J189,0)</f>
        <v>0</v>
      </c>
      <c r="BH189" s="154">
        <f>IF(N189="sníž. přenesená",J189,0)</f>
        <v>0</v>
      </c>
      <c r="BI189" s="154">
        <f>IF(N189="nulová",J189,0)</f>
        <v>0</v>
      </c>
      <c r="BJ189" s="18" t="s">
        <v>19</v>
      </c>
      <c r="BK189" s="154">
        <f>ROUND(I189*H189,2)</f>
        <v>0</v>
      </c>
      <c r="BL189" s="18" t="s">
        <v>167</v>
      </c>
      <c r="BM189" s="153" t="s">
        <v>1322</v>
      </c>
    </row>
    <row r="190" spans="1:65" s="2" customFormat="1" ht="29.25" x14ac:dyDescent="0.2">
      <c r="A190" s="30"/>
      <c r="B190" s="31"/>
      <c r="C190" s="30"/>
      <c r="D190" s="155" t="s">
        <v>169</v>
      </c>
      <c r="E190" s="30"/>
      <c r="F190" s="156" t="s">
        <v>247</v>
      </c>
      <c r="G190" s="30"/>
      <c r="H190" s="30"/>
      <c r="I190" s="30"/>
      <c r="J190" s="30"/>
      <c r="K190" s="30"/>
      <c r="L190" s="31"/>
      <c r="M190" s="157"/>
      <c r="N190" s="158"/>
      <c r="O190" s="56"/>
      <c r="P190" s="56"/>
      <c r="Q190" s="56"/>
      <c r="R190" s="56"/>
      <c r="S190" s="56"/>
      <c r="T190" s="57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T190" s="18" t="s">
        <v>169</v>
      </c>
      <c r="AU190" s="18" t="s">
        <v>81</v>
      </c>
    </row>
    <row r="191" spans="1:65" s="14" customFormat="1" x14ac:dyDescent="0.2">
      <c r="B191" s="165"/>
      <c r="D191" s="155" t="s">
        <v>171</v>
      </c>
      <c r="E191" s="166" t="s">
        <v>1</v>
      </c>
      <c r="F191" s="167" t="s">
        <v>1323</v>
      </c>
      <c r="H191" s="168">
        <v>186.88</v>
      </c>
      <c r="L191" s="165"/>
      <c r="M191" s="169"/>
      <c r="N191" s="170"/>
      <c r="O191" s="170"/>
      <c r="P191" s="170"/>
      <c r="Q191" s="170"/>
      <c r="R191" s="170"/>
      <c r="S191" s="170"/>
      <c r="T191" s="171"/>
      <c r="AT191" s="166" t="s">
        <v>171</v>
      </c>
      <c r="AU191" s="166" t="s">
        <v>81</v>
      </c>
      <c r="AV191" s="14" t="s">
        <v>81</v>
      </c>
      <c r="AW191" s="14" t="s">
        <v>31</v>
      </c>
      <c r="AX191" s="14" t="s">
        <v>74</v>
      </c>
      <c r="AY191" s="166" t="s">
        <v>160</v>
      </c>
    </row>
    <row r="192" spans="1:65" s="14" customFormat="1" x14ac:dyDescent="0.2">
      <c r="B192" s="165"/>
      <c r="D192" s="155" t="s">
        <v>171</v>
      </c>
      <c r="E192" s="166" t="s">
        <v>1</v>
      </c>
      <c r="F192" s="167" t="s">
        <v>1324</v>
      </c>
      <c r="H192" s="168">
        <v>154.49100000000001</v>
      </c>
      <c r="L192" s="165"/>
      <c r="M192" s="169"/>
      <c r="N192" s="170"/>
      <c r="O192" s="170"/>
      <c r="P192" s="170"/>
      <c r="Q192" s="170"/>
      <c r="R192" s="170"/>
      <c r="S192" s="170"/>
      <c r="T192" s="171"/>
      <c r="AT192" s="166" t="s">
        <v>171</v>
      </c>
      <c r="AU192" s="166" t="s">
        <v>81</v>
      </c>
      <c r="AV192" s="14" t="s">
        <v>81</v>
      </c>
      <c r="AW192" s="14" t="s">
        <v>31</v>
      </c>
      <c r="AX192" s="14" t="s">
        <v>74</v>
      </c>
      <c r="AY192" s="166" t="s">
        <v>160</v>
      </c>
    </row>
    <row r="193" spans="1:65" s="15" customFormat="1" x14ac:dyDescent="0.2">
      <c r="B193" s="172"/>
      <c r="D193" s="155" t="s">
        <v>171</v>
      </c>
      <c r="E193" s="173" t="s">
        <v>1</v>
      </c>
      <c r="F193" s="174" t="s">
        <v>176</v>
      </c>
      <c r="H193" s="175">
        <v>341.37099999999998</v>
      </c>
      <c r="L193" s="172"/>
      <c r="M193" s="176"/>
      <c r="N193" s="177"/>
      <c r="O193" s="177"/>
      <c r="P193" s="177"/>
      <c r="Q193" s="177"/>
      <c r="R193" s="177"/>
      <c r="S193" s="177"/>
      <c r="T193" s="178"/>
      <c r="AT193" s="173" t="s">
        <v>171</v>
      </c>
      <c r="AU193" s="173" t="s">
        <v>81</v>
      </c>
      <c r="AV193" s="15" t="s">
        <v>167</v>
      </c>
      <c r="AW193" s="15" t="s">
        <v>31</v>
      </c>
      <c r="AX193" s="15" t="s">
        <v>19</v>
      </c>
      <c r="AY193" s="173" t="s">
        <v>160</v>
      </c>
    </row>
    <row r="194" spans="1:65" s="2" customFormat="1" ht="24" customHeight="1" x14ac:dyDescent="0.2">
      <c r="A194" s="30"/>
      <c r="B194" s="142"/>
      <c r="C194" s="143" t="s">
        <v>252</v>
      </c>
      <c r="D194" s="143" t="s">
        <v>162</v>
      </c>
      <c r="E194" s="144" t="s">
        <v>253</v>
      </c>
      <c r="F194" s="145" t="s">
        <v>254</v>
      </c>
      <c r="G194" s="146" t="s">
        <v>179</v>
      </c>
      <c r="H194" s="147">
        <v>93.44</v>
      </c>
      <c r="I194" s="148">
        <v>0</v>
      </c>
      <c r="J194" s="148">
        <f>ROUND(I194*H194,2)</f>
        <v>0</v>
      </c>
      <c r="K194" s="145" t="s">
        <v>166</v>
      </c>
      <c r="L194" s="31"/>
      <c r="M194" s="149" t="s">
        <v>1</v>
      </c>
      <c r="N194" s="150" t="s">
        <v>39</v>
      </c>
      <c r="O194" s="151">
        <v>8.3000000000000004E-2</v>
      </c>
      <c r="P194" s="151">
        <f>O194*H194</f>
        <v>7.7555200000000006</v>
      </c>
      <c r="Q194" s="151">
        <v>0</v>
      </c>
      <c r="R194" s="151">
        <f>Q194*H194</f>
        <v>0</v>
      </c>
      <c r="S194" s="151">
        <v>0</v>
      </c>
      <c r="T194" s="152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3" t="s">
        <v>167</v>
      </c>
      <c r="AT194" s="153" t="s">
        <v>162</v>
      </c>
      <c r="AU194" s="153" t="s">
        <v>81</v>
      </c>
      <c r="AY194" s="18" t="s">
        <v>160</v>
      </c>
      <c r="BE194" s="154">
        <f>IF(N194="základní",J194,0)</f>
        <v>0</v>
      </c>
      <c r="BF194" s="154">
        <f>IF(N194="snížená",J194,0)</f>
        <v>0</v>
      </c>
      <c r="BG194" s="154">
        <f>IF(N194="zákl. přenesená",J194,0)</f>
        <v>0</v>
      </c>
      <c r="BH194" s="154">
        <f>IF(N194="sníž. přenesená",J194,0)</f>
        <v>0</v>
      </c>
      <c r="BI194" s="154">
        <f>IF(N194="nulová",J194,0)</f>
        <v>0</v>
      </c>
      <c r="BJ194" s="18" t="s">
        <v>19</v>
      </c>
      <c r="BK194" s="154">
        <f>ROUND(I194*H194,2)</f>
        <v>0</v>
      </c>
      <c r="BL194" s="18" t="s">
        <v>167</v>
      </c>
      <c r="BM194" s="153" t="s">
        <v>1325</v>
      </c>
    </row>
    <row r="195" spans="1:65" s="2" customFormat="1" ht="39" x14ac:dyDescent="0.2">
      <c r="A195" s="30"/>
      <c r="B195" s="31"/>
      <c r="C195" s="30"/>
      <c r="D195" s="155" t="s">
        <v>169</v>
      </c>
      <c r="E195" s="30"/>
      <c r="F195" s="156" t="s">
        <v>256</v>
      </c>
      <c r="G195" s="30"/>
      <c r="H195" s="30"/>
      <c r="I195" s="30"/>
      <c r="J195" s="30"/>
      <c r="K195" s="30"/>
      <c r="L195" s="31"/>
      <c r="M195" s="157"/>
      <c r="N195" s="158"/>
      <c r="O195" s="56"/>
      <c r="P195" s="56"/>
      <c r="Q195" s="56"/>
      <c r="R195" s="56"/>
      <c r="S195" s="56"/>
      <c r="T195" s="57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8" t="s">
        <v>169</v>
      </c>
      <c r="AU195" s="18" t="s">
        <v>81</v>
      </c>
    </row>
    <row r="196" spans="1:65" s="14" customFormat="1" x14ac:dyDescent="0.2">
      <c r="B196" s="165"/>
      <c r="D196" s="155" t="s">
        <v>171</v>
      </c>
      <c r="E196" s="166" t="s">
        <v>1</v>
      </c>
      <c r="F196" s="167" t="s">
        <v>1326</v>
      </c>
      <c r="H196" s="168">
        <v>93.44</v>
      </c>
      <c r="L196" s="165"/>
      <c r="M196" s="169"/>
      <c r="N196" s="170"/>
      <c r="O196" s="170"/>
      <c r="P196" s="170"/>
      <c r="Q196" s="170"/>
      <c r="R196" s="170"/>
      <c r="S196" s="170"/>
      <c r="T196" s="171"/>
      <c r="AT196" s="166" t="s">
        <v>171</v>
      </c>
      <c r="AU196" s="166" t="s">
        <v>81</v>
      </c>
      <c r="AV196" s="14" t="s">
        <v>81</v>
      </c>
      <c r="AW196" s="14" t="s">
        <v>31</v>
      </c>
      <c r="AX196" s="14" t="s">
        <v>74</v>
      </c>
      <c r="AY196" s="166" t="s">
        <v>160</v>
      </c>
    </row>
    <row r="197" spans="1:65" s="15" customFormat="1" x14ac:dyDescent="0.2">
      <c r="B197" s="172"/>
      <c r="D197" s="155" t="s">
        <v>171</v>
      </c>
      <c r="E197" s="173" t="s">
        <v>1</v>
      </c>
      <c r="F197" s="174" t="s">
        <v>176</v>
      </c>
      <c r="H197" s="175">
        <v>93.44</v>
      </c>
      <c r="L197" s="172"/>
      <c r="M197" s="176"/>
      <c r="N197" s="177"/>
      <c r="O197" s="177"/>
      <c r="P197" s="177"/>
      <c r="Q197" s="177"/>
      <c r="R197" s="177"/>
      <c r="S197" s="177"/>
      <c r="T197" s="178"/>
      <c r="AT197" s="173" t="s">
        <v>171</v>
      </c>
      <c r="AU197" s="173" t="s">
        <v>81</v>
      </c>
      <c r="AV197" s="15" t="s">
        <v>167</v>
      </c>
      <c r="AW197" s="15" t="s">
        <v>31</v>
      </c>
      <c r="AX197" s="15" t="s">
        <v>19</v>
      </c>
      <c r="AY197" s="173" t="s">
        <v>160</v>
      </c>
    </row>
    <row r="198" spans="1:65" s="2" customFormat="1" ht="24" customHeight="1" x14ac:dyDescent="0.2">
      <c r="A198" s="30"/>
      <c r="B198" s="142"/>
      <c r="C198" s="143" t="s">
        <v>257</v>
      </c>
      <c r="D198" s="143" t="s">
        <v>162</v>
      </c>
      <c r="E198" s="144" t="s">
        <v>258</v>
      </c>
      <c r="F198" s="145" t="s">
        <v>259</v>
      </c>
      <c r="G198" s="146" t="s">
        <v>179</v>
      </c>
      <c r="H198" s="147">
        <v>1401.6</v>
      </c>
      <c r="I198" s="148">
        <v>0</v>
      </c>
      <c r="J198" s="148">
        <f>ROUND(I198*H198,2)</f>
        <v>0</v>
      </c>
      <c r="K198" s="145" t="s">
        <v>166</v>
      </c>
      <c r="L198" s="31"/>
      <c r="M198" s="149" t="s">
        <v>1</v>
      </c>
      <c r="N198" s="150" t="s">
        <v>39</v>
      </c>
      <c r="O198" s="151">
        <v>4.0000000000000001E-3</v>
      </c>
      <c r="P198" s="151">
        <f>O198*H198</f>
        <v>5.6063999999999998</v>
      </c>
      <c r="Q198" s="151">
        <v>0</v>
      </c>
      <c r="R198" s="151">
        <f>Q198*H198</f>
        <v>0</v>
      </c>
      <c r="S198" s="151">
        <v>0</v>
      </c>
      <c r="T198" s="152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3" t="s">
        <v>167</v>
      </c>
      <c r="AT198" s="153" t="s">
        <v>162</v>
      </c>
      <c r="AU198" s="153" t="s">
        <v>81</v>
      </c>
      <c r="AY198" s="18" t="s">
        <v>160</v>
      </c>
      <c r="BE198" s="154">
        <f>IF(N198="základní",J198,0)</f>
        <v>0</v>
      </c>
      <c r="BF198" s="154">
        <f>IF(N198="snížená",J198,0)</f>
        <v>0</v>
      </c>
      <c r="BG198" s="154">
        <f>IF(N198="zákl. přenesená",J198,0)</f>
        <v>0</v>
      </c>
      <c r="BH198" s="154">
        <f>IF(N198="sníž. přenesená",J198,0)</f>
        <v>0</v>
      </c>
      <c r="BI198" s="154">
        <f>IF(N198="nulová",J198,0)</f>
        <v>0</v>
      </c>
      <c r="BJ198" s="18" t="s">
        <v>19</v>
      </c>
      <c r="BK198" s="154">
        <f>ROUND(I198*H198,2)</f>
        <v>0</v>
      </c>
      <c r="BL198" s="18" t="s">
        <v>167</v>
      </c>
      <c r="BM198" s="153" t="s">
        <v>1327</v>
      </c>
    </row>
    <row r="199" spans="1:65" s="2" customFormat="1" ht="39" x14ac:dyDescent="0.2">
      <c r="A199" s="30"/>
      <c r="B199" s="31"/>
      <c r="C199" s="30"/>
      <c r="D199" s="155" t="s">
        <v>169</v>
      </c>
      <c r="E199" s="30"/>
      <c r="F199" s="156" t="s">
        <v>261</v>
      </c>
      <c r="G199" s="30"/>
      <c r="H199" s="30"/>
      <c r="I199" s="30"/>
      <c r="J199" s="30"/>
      <c r="K199" s="30"/>
      <c r="L199" s="31"/>
      <c r="M199" s="157"/>
      <c r="N199" s="158"/>
      <c r="O199" s="56"/>
      <c r="P199" s="56"/>
      <c r="Q199" s="56"/>
      <c r="R199" s="56"/>
      <c r="S199" s="56"/>
      <c r="T199" s="57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T199" s="18" t="s">
        <v>169</v>
      </c>
      <c r="AU199" s="18" t="s">
        <v>81</v>
      </c>
    </row>
    <row r="200" spans="1:65" s="14" customFormat="1" x14ac:dyDescent="0.2">
      <c r="B200" s="165"/>
      <c r="D200" s="155" t="s">
        <v>171</v>
      </c>
      <c r="E200" s="166" t="s">
        <v>1</v>
      </c>
      <c r="F200" s="167" t="s">
        <v>1328</v>
      </c>
      <c r="H200" s="168">
        <v>1401.6</v>
      </c>
      <c r="L200" s="165"/>
      <c r="M200" s="169"/>
      <c r="N200" s="170"/>
      <c r="O200" s="170"/>
      <c r="P200" s="170"/>
      <c r="Q200" s="170"/>
      <c r="R200" s="170"/>
      <c r="S200" s="170"/>
      <c r="T200" s="171"/>
      <c r="AT200" s="166" t="s">
        <v>171</v>
      </c>
      <c r="AU200" s="166" t="s">
        <v>81</v>
      </c>
      <c r="AV200" s="14" t="s">
        <v>81</v>
      </c>
      <c r="AW200" s="14" t="s">
        <v>31</v>
      </c>
      <c r="AX200" s="14" t="s">
        <v>19</v>
      </c>
      <c r="AY200" s="166" t="s">
        <v>160</v>
      </c>
    </row>
    <row r="201" spans="1:65" s="2" customFormat="1" ht="16.5" customHeight="1" x14ac:dyDescent="0.2">
      <c r="A201" s="30"/>
      <c r="B201" s="142"/>
      <c r="C201" s="143" t="s">
        <v>263</v>
      </c>
      <c r="D201" s="143" t="s">
        <v>162</v>
      </c>
      <c r="E201" s="144" t="s">
        <v>1329</v>
      </c>
      <c r="F201" s="145" t="s">
        <v>1330</v>
      </c>
      <c r="G201" s="146" t="s">
        <v>179</v>
      </c>
      <c r="H201" s="147">
        <v>101.908</v>
      </c>
      <c r="I201" s="148">
        <v>0</v>
      </c>
      <c r="J201" s="148">
        <f>ROUND(I201*H201,2)</f>
        <v>0</v>
      </c>
      <c r="K201" s="145" t="s">
        <v>166</v>
      </c>
      <c r="L201" s="31"/>
      <c r="M201" s="149" t="s">
        <v>1</v>
      </c>
      <c r="N201" s="150" t="s">
        <v>39</v>
      </c>
      <c r="O201" s="151">
        <v>9.7000000000000003E-2</v>
      </c>
      <c r="P201" s="151">
        <f>O201*H201</f>
        <v>9.8850759999999998</v>
      </c>
      <c r="Q201" s="151">
        <v>0</v>
      </c>
      <c r="R201" s="151">
        <f>Q201*H201</f>
        <v>0</v>
      </c>
      <c r="S201" s="151">
        <v>0</v>
      </c>
      <c r="T201" s="152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3" t="s">
        <v>167</v>
      </c>
      <c r="AT201" s="153" t="s">
        <v>162</v>
      </c>
      <c r="AU201" s="153" t="s">
        <v>81</v>
      </c>
      <c r="AY201" s="18" t="s">
        <v>160</v>
      </c>
      <c r="BE201" s="154">
        <f>IF(N201="základní",J201,0)</f>
        <v>0</v>
      </c>
      <c r="BF201" s="154">
        <f>IF(N201="snížená",J201,0)</f>
        <v>0</v>
      </c>
      <c r="BG201" s="154">
        <f>IF(N201="zákl. přenesená",J201,0)</f>
        <v>0</v>
      </c>
      <c r="BH201" s="154">
        <f>IF(N201="sníž. přenesená",J201,0)</f>
        <v>0</v>
      </c>
      <c r="BI201" s="154">
        <f>IF(N201="nulová",J201,0)</f>
        <v>0</v>
      </c>
      <c r="BJ201" s="18" t="s">
        <v>19</v>
      </c>
      <c r="BK201" s="154">
        <f>ROUND(I201*H201,2)</f>
        <v>0</v>
      </c>
      <c r="BL201" s="18" t="s">
        <v>167</v>
      </c>
      <c r="BM201" s="153" t="s">
        <v>1331</v>
      </c>
    </row>
    <row r="202" spans="1:65" s="2" customFormat="1" ht="19.5" x14ac:dyDescent="0.2">
      <c r="A202" s="30"/>
      <c r="B202" s="31"/>
      <c r="C202" s="30"/>
      <c r="D202" s="155" t="s">
        <v>169</v>
      </c>
      <c r="E202" s="30"/>
      <c r="F202" s="156" t="s">
        <v>1332</v>
      </c>
      <c r="G202" s="30"/>
      <c r="H202" s="30"/>
      <c r="I202" s="30"/>
      <c r="J202" s="30"/>
      <c r="K202" s="30"/>
      <c r="L202" s="31"/>
      <c r="M202" s="157"/>
      <c r="N202" s="158"/>
      <c r="O202" s="56"/>
      <c r="P202" s="56"/>
      <c r="Q202" s="56"/>
      <c r="R202" s="56"/>
      <c r="S202" s="56"/>
      <c r="T202" s="57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8" t="s">
        <v>169</v>
      </c>
      <c r="AU202" s="18" t="s">
        <v>81</v>
      </c>
    </row>
    <row r="203" spans="1:65" s="14" customFormat="1" x14ac:dyDescent="0.2">
      <c r="B203" s="165"/>
      <c r="D203" s="155" t="s">
        <v>171</v>
      </c>
      <c r="E203" s="166" t="s">
        <v>1</v>
      </c>
      <c r="F203" s="167" t="s">
        <v>1326</v>
      </c>
      <c r="H203" s="168">
        <v>93.44</v>
      </c>
      <c r="L203" s="165"/>
      <c r="M203" s="169"/>
      <c r="N203" s="170"/>
      <c r="O203" s="170"/>
      <c r="P203" s="170"/>
      <c r="Q203" s="170"/>
      <c r="R203" s="170"/>
      <c r="S203" s="170"/>
      <c r="T203" s="171"/>
      <c r="AT203" s="166" t="s">
        <v>171</v>
      </c>
      <c r="AU203" s="166" t="s">
        <v>81</v>
      </c>
      <c r="AV203" s="14" t="s">
        <v>81</v>
      </c>
      <c r="AW203" s="14" t="s">
        <v>31</v>
      </c>
      <c r="AX203" s="14" t="s">
        <v>74</v>
      </c>
      <c r="AY203" s="166" t="s">
        <v>160</v>
      </c>
    </row>
    <row r="204" spans="1:65" s="14" customFormat="1" x14ac:dyDescent="0.2">
      <c r="B204" s="165"/>
      <c r="D204" s="155" t="s">
        <v>171</v>
      </c>
      <c r="E204" s="166" t="s">
        <v>1</v>
      </c>
      <c r="F204" s="167" t="s">
        <v>1333</v>
      </c>
      <c r="H204" s="168">
        <v>8.468</v>
      </c>
      <c r="L204" s="165"/>
      <c r="M204" s="169"/>
      <c r="N204" s="170"/>
      <c r="O204" s="170"/>
      <c r="P204" s="170"/>
      <c r="Q204" s="170"/>
      <c r="R204" s="170"/>
      <c r="S204" s="170"/>
      <c r="T204" s="171"/>
      <c r="AT204" s="166" t="s">
        <v>171</v>
      </c>
      <c r="AU204" s="166" t="s">
        <v>81</v>
      </c>
      <c r="AV204" s="14" t="s">
        <v>81</v>
      </c>
      <c r="AW204" s="14" t="s">
        <v>31</v>
      </c>
      <c r="AX204" s="14" t="s">
        <v>74</v>
      </c>
      <c r="AY204" s="166" t="s">
        <v>160</v>
      </c>
    </row>
    <row r="205" spans="1:65" s="15" customFormat="1" x14ac:dyDescent="0.2">
      <c r="B205" s="172"/>
      <c r="D205" s="155" t="s">
        <v>171</v>
      </c>
      <c r="E205" s="173" t="s">
        <v>1</v>
      </c>
      <c r="F205" s="174" t="s">
        <v>176</v>
      </c>
      <c r="H205" s="175">
        <v>101.908</v>
      </c>
      <c r="L205" s="172"/>
      <c r="M205" s="176"/>
      <c r="N205" s="177"/>
      <c r="O205" s="177"/>
      <c r="P205" s="177"/>
      <c r="Q205" s="177"/>
      <c r="R205" s="177"/>
      <c r="S205" s="177"/>
      <c r="T205" s="178"/>
      <c r="AT205" s="173" t="s">
        <v>171</v>
      </c>
      <c r="AU205" s="173" t="s">
        <v>81</v>
      </c>
      <c r="AV205" s="15" t="s">
        <v>167</v>
      </c>
      <c r="AW205" s="15" t="s">
        <v>31</v>
      </c>
      <c r="AX205" s="15" t="s">
        <v>19</v>
      </c>
      <c r="AY205" s="173" t="s">
        <v>160</v>
      </c>
    </row>
    <row r="206" spans="1:65" s="2" customFormat="1" ht="24" customHeight="1" x14ac:dyDescent="0.2">
      <c r="A206" s="30"/>
      <c r="B206" s="142"/>
      <c r="C206" s="143" t="s">
        <v>268</v>
      </c>
      <c r="D206" s="143" t="s">
        <v>162</v>
      </c>
      <c r="E206" s="144" t="s">
        <v>1043</v>
      </c>
      <c r="F206" s="145" t="s">
        <v>1044</v>
      </c>
      <c r="G206" s="146" t="s">
        <v>165</v>
      </c>
      <c r="H206" s="147">
        <v>56.45</v>
      </c>
      <c r="I206" s="148">
        <v>0</v>
      </c>
      <c r="J206" s="148">
        <f>ROUND(I206*H206,2)</f>
        <v>0</v>
      </c>
      <c r="K206" s="145" t="s">
        <v>166</v>
      </c>
      <c r="L206" s="31"/>
      <c r="M206" s="149" t="s">
        <v>1</v>
      </c>
      <c r="N206" s="150" t="s">
        <v>39</v>
      </c>
      <c r="O206" s="151">
        <v>1.2E-2</v>
      </c>
      <c r="P206" s="151">
        <f>O206*H206</f>
        <v>0.6774</v>
      </c>
      <c r="Q206" s="151">
        <v>0</v>
      </c>
      <c r="R206" s="151">
        <f>Q206*H206</f>
        <v>0</v>
      </c>
      <c r="S206" s="151">
        <v>0</v>
      </c>
      <c r="T206" s="152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3" t="s">
        <v>167</v>
      </c>
      <c r="AT206" s="153" t="s">
        <v>162</v>
      </c>
      <c r="AU206" s="153" t="s">
        <v>81</v>
      </c>
      <c r="AY206" s="18" t="s">
        <v>160</v>
      </c>
      <c r="BE206" s="154">
        <f>IF(N206="základní",J206,0)</f>
        <v>0</v>
      </c>
      <c r="BF206" s="154">
        <f>IF(N206="snížená",J206,0)</f>
        <v>0</v>
      </c>
      <c r="BG206" s="154">
        <f>IF(N206="zákl. přenesená",J206,0)</f>
        <v>0</v>
      </c>
      <c r="BH206" s="154">
        <f>IF(N206="sníž. přenesená",J206,0)</f>
        <v>0</v>
      </c>
      <c r="BI206" s="154">
        <f>IF(N206="nulová",J206,0)</f>
        <v>0</v>
      </c>
      <c r="BJ206" s="18" t="s">
        <v>19</v>
      </c>
      <c r="BK206" s="154">
        <f>ROUND(I206*H206,2)</f>
        <v>0</v>
      </c>
      <c r="BL206" s="18" t="s">
        <v>167</v>
      </c>
      <c r="BM206" s="153" t="s">
        <v>1334</v>
      </c>
    </row>
    <row r="207" spans="1:65" s="2" customFormat="1" ht="19.5" x14ac:dyDescent="0.2">
      <c r="A207" s="30"/>
      <c r="B207" s="31"/>
      <c r="C207" s="30"/>
      <c r="D207" s="155" t="s">
        <v>169</v>
      </c>
      <c r="E207" s="30"/>
      <c r="F207" s="156" t="s">
        <v>1046</v>
      </c>
      <c r="G207" s="30"/>
      <c r="H207" s="30"/>
      <c r="I207" s="30"/>
      <c r="J207" s="30"/>
      <c r="K207" s="30"/>
      <c r="L207" s="31"/>
      <c r="M207" s="157"/>
      <c r="N207" s="158"/>
      <c r="O207" s="56"/>
      <c r="P207" s="56"/>
      <c r="Q207" s="56"/>
      <c r="R207" s="56"/>
      <c r="S207" s="56"/>
      <c r="T207" s="57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8" t="s">
        <v>169</v>
      </c>
      <c r="AU207" s="18" t="s">
        <v>81</v>
      </c>
    </row>
    <row r="208" spans="1:65" s="13" customFormat="1" x14ac:dyDescent="0.2">
      <c r="B208" s="159"/>
      <c r="D208" s="155" t="s">
        <v>171</v>
      </c>
      <c r="E208" s="160" t="s">
        <v>1</v>
      </c>
      <c r="F208" s="161" t="s">
        <v>736</v>
      </c>
      <c r="H208" s="160" t="s">
        <v>1</v>
      </c>
      <c r="L208" s="159"/>
      <c r="M208" s="162"/>
      <c r="N208" s="163"/>
      <c r="O208" s="163"/>
      <c r="P208" s="163"/>
      <c r="Q208" s="163"/>
      <c r="R208" s="163"/>
      <c r="S208" s="163"/>
      <c r="T208" s="164"/>
      <c r="AT208" s="160" t="s">
        <v>171</v>
      </c>
      <c r="AU208" s="160" t="s">
        <v>81</v>
      </c>
      <c r="AV208" s="13" t="s">
        <v>19</v>
      </c>
      <c r="AW208" s="13" t="s">
        <v>31</v>
      </c>
      <c r="AX208" s="13" t="s">
        <v>74</v>
      </c>
      <c r="AY208" s="160" t="s">
        <v>160</v>
      </c>
    </row>
    <row r="209" spans="1:65" s="14" customFormat="1" x14ac:dyDescent="0.2">
      <c r="B209" s="165"/>
      <c r="D209" s="155" t="s">
        <v>171</v>
      </c>
      <c r="E209" s="166" t="s">
        <v>1</v>
      </c>
      <c r="F209" s="167" t="s">
        <v>1335</v>
      </c>
      <c r="H209" s="168">
        <v>13.15</v>
      </c>
      <c r="L209" s="165"/>
      <c r="M209" s="169"/>
      <c r="N209" s="170"/>
      <c r="O209" s="170"/>
      <c r="P209" s="170"/>
      <c r="Q209" s="170"/>
      <c r="R209" s="170"/>
      <c r="S209" s="170"/>
      <c r="T209" s="171"/>
      <c r="AT209" s="166" t="s">
        <v>171</v>
      </c>
      <c r="AU209" s="166" t="s">
        <v>81</v>
      </c>
      <c r="AV209" s="14" t="s">
        <v>81</v>
      </c>
      <c r="AW209" s="14" t="s">
        <v>31</v>
      </c>
      <c r="AX209" s="14" t="s">
        <v>74</v>
      </c>
      <c r="AY209" s="166" t="s">
        <v>160</v>
      </c>
    </row>
    <row r="210" spans="1:65" s="14" customFormat="1" x14ac:dyDescent="0.2">
      <c r="B210" s="165"/>
      <c r="D210" s="155" t="s">
        <v>171</v>
      </c>
      <c r="E210" s="166" t="s">
        <v>1</v>
      </c>
      <c r="F210" s="167" t="s">
        <v>1336</v>
      </c>
      <c r="H210" s="168">
        <v>13.3</v>
      </c>
      <c r="L210" s="165"/>
      <c r="M210" s="169"/>
      <c r="N210" s="170"/>
      <c r="O210" s="170"/>
      <c r="P210" s="170"/>
      <c r="Q210" s="170"/>
      <c r="R210" s="170"/>
      <c r="S210" s="170"/>
      <c r="T210" s="171"/>
      <c r="AT210" s="166" t="s">
        <v>171</v>
      </c>
      <c r="AU210" s="166" t="s">
        <v>81</v>
      </c>
      <c r="AV210" s="14" t="s">
        <v>81</v>
      </c>
      <c r="AW210" s="14" t="s">
        <v>31</v>
      </c>
      <c r="AX210" s="14" t="s">
        <v>74</v>
      </c>
      <c r="AY210" s="166" t="s">
        <v>160</v>
      </c>
    </row>
    <row r="211" spans="1:65" s="14" customFormat="1" x14ac:dyDescent="0.2">
      <c r="B211" s="165"/>
      <c r="D211" s="155" t="s">
        <v>171</v>
      </c>
      <c r="E211" s="166" t="s">
        <v>1</v>
      </c>
      <c r="F211" s="167" t="s">
        <v>1337</v>
      </c>
      <c r="H211" s="168">
        <v>12.4</v>
      </c>
      <c r="L211" s="165"/>
      <c r="M211" s="169"/>
      <c r="N211" s="170"/>
      <c r="O211" s="170"/>
      <c r="P211" s="170"/>
      <c r="Q211" s="170"/>
      <c r="R211" s="170"/>
      <c r="S211" s="170"/>
      <c r="T211" s="171"/>
      <c r="AT211" s="166" t="s">
        <v>171</v>
      </c>
      <c r="AU211" s="166" t="s">
        <v>81</v>
      </c>
      <c r="AV211" s="14" t="s">
        <v>81</v>
      </c>
      <c r="AW211" s="14" t="s">
        <v>31</v>
      </c>
      <c r="AX211" s="14" t="s">
        <v>74</v>
      </c>
      <c r="AY211" s="166" t="s">
        <v>160</v>
      </c>
    </row>
    <row r="212" spans="1:65" s="14" customFormat="1" x14ac:dyDescent="0.2">
      <c r="B212" s="165"/>
      <c r="D212" s="155" t="s">
        <v>171</v>
      </c>
      <c r="E212" s="166" t="s">
        <v>1</v>
      </c>
      <c r="F212" s="167" t="s">
        <v>1338</v>
      </c>
      <c r="H212" s="168">
        <v>13.6</v>
      </c>
      <c r="L212" s="165"/>
      <c r="M212" s="169"/>
      <c r="N212" s="170"/>
      <c r="O212" s="170"/>
      <c r="P212" s="170"/>
      <c r="Q212" s="170"/>
      <c r="R212" s="170"/>
      <c r="S212" s="170"/>
      <c r="T212" s="171"/>
      <c r="AT212" s="166" t="s">
        <v>171</v>
      </c>
      <c r="AU212" s="166" t="s">
        <v>81</v>
      </c>
      <c r="AV212" s="14" t="s">
        <v>81</v>
      </c>
      <c r="AW212" s="14" t="s">
        <v>31</v>
      </c>
      <c r="AX212" s="14" t="s">
        <v>74</v>
      </c>
      <c r="AY212" s="166" t="s">
        <v>160</v>
      </c>
    </row>
    <row r="213" spans="1:65" s="13" customFormat="1" x14ac:dyDescent="0.2">
      <c r="B213" s="159"/>
      <c r="D213" s="155" t="s">
        <v>171</v>
      </c>
      <c r="E213" s="160" t="s">
        <v>1</v>
      </c>
      <c r="F213" s="161" t="s">
        <v>1293</v>
      </c>
      <c r="H213" s="160" t="s">
        <v>1</v>
      </c>
      <c r="L213" s="159"/>
      <c r="M213" s="162"/>
      <c r="N213" s="163"/>
      <c r="O213" s="163"/>
      <c r="P213" s="163"/>
      <c r="Q213" s="163"/>
      <c r="R213" s="163"/>
      <c r="S213" s="163"/>
      <c r="T213" s="164"/>
      <c r="AT213" s="160" t="s">
        <v>171</v>
      </c>
      <c r="AU213" s="160" t="s">
        <v>81</v>
      </c>
      <c r="AV213" s="13" t="s">
        <v>19</v>
      </c>
      <c r="AW213" s="13" t="s">
        <v>31</v>
      </c>
      <c r="AX213" s="13" t="s">
        <v>74</v>
      </c>
      <c r="AY213" s="160" t="s">
        <v>160</v>
      </c>
    </row>
    <row r="214" spans="1:65" s="14" customFormat="1" x14ac:dyDescent="0.2">
      <c r="B214" s="165"/>
      <c r="D214" s="155" t="s">
        <v>171</v>
      </c>
      <c r="E214" s="166" t="s">
        <v>1</v>
      </c>
      <c r="F214" s="167" t="s">
        <v>1339</v>
      </c>
      <c r="H214" s="168">
        <v>4</v>
      </c>
      <c r="L214" s="165"/>
      <c r="M214" s="169"/>
      <c r="N214" s="170"/>
      <c r="O214" s="170"/>
      <c r="P214" s="170"/>
      <c r="Q214" s="170"/>
      <c r="R214" s="170"/>
      <c r="S214" s="170"/>
      <c r="T214" s="171"/>
      <c r="AT214" s="166" t="s">
        <v>171</v>
      </c>
      <c r="AU214" s="166" t="s">
        <v>81</v>
      </c>
      <c r="AV214" s="14" t="s">
        <v>81</v>
      </c>
      <c r="AW214" s="14" t="s">
        <v>31</v>
      </c>
      <c r="AX214" s="14" t="s">
        <v>74</v>
      </c>
      <c r="AY214" s="166" t="s">
        <v>160</v>
      </c>
    </row>
    <row r="215" spans="1:65" s="15" customFormat="1" x14ac:dyDescent="0.2">
      <c r="B215" s="172"/>
      <c r="D215" s="155" t="s">
        <v>171</v>
      </c>
      <c r="E215" s="173" t="s">
        <v>1</v>
      </c>
      <c r="F215" s="174" t="s">
        <v>176</v>
      </c>
      <c r="H215" s="175">
        <v>56.45</v>
      </c>
      <c r="L215" s="172"/>
      <c r="M215" s="176"/>
      <c r="N215" s="177"/>
      <c r="O215" s="177"/>
      <c r="P215" s="177"/>
      <c r="Q215" s="177"/>
      <c r="R215" s="177"/>
      <c r="S215" s="177"/>
      <c r="T215" s="178"/>
      <c r="AT215" s="173" t="s">
        <v>171</v>
      </c>
      <c r="AU215" s="173" t="s">
        <v>81</v>
      </c>
      <c r="AV215" s="15" t="s">
        <v>167</v>
      </c>
      <c r="AW215" s="15" t="s">
        <v>31</v>
      </c>
      <c r="AX215" s="15" t="s">
        <v>19</v>
      </c>
      <c r="AY215" s="173" t="s">
        <v>160</v>
      </c>
    </row>
    <row r="216" spans="1:65" s="2" customFormat="1" ht="24" customHeight="1" x14ac:dyDescent="0.2">
      <c r="A216" s="30"/>
      <c r="B216" s="142"/>
      <c r="C216" s="143" t="s">
        <v>8</v>
      </c>
      <c r="D216" s="143" t="s">
        <v>162</v>
      </c>
      <c r="E216" s="144" t="s">
        <v>274</v>
      </c>
      <c r="F216" s="145" t="s">
        <v>275</v>
      </c>
      <c r="G216" s="146" t="s">
        <v>245</v>
      </c>
      <c r="H216" s="147">
        <v>186.88</v>
      </c>
      <c r="I216" s="148">
        <v>0</v>
      </c>
      <c r="J216" s="148">
        <f>ROUND(I216*H216,2)</f>
        <v>0</v>
      </c>
      <c r="K216" s="145" t="s">
        <v>166</v>
      </c>
      <c r="L216" s="31"/>
      <c r="M216" s="149" t="s">
        <v>1</v>
      </c>
      <c r="N216" s="150" t="s">
        <v>39</v>
      </c>
      <c r="O216" s="151">
        <v>0</v>
      </c>
      <c r="P216" s="151">
        <f>O216*H216</f>
        <v>0</v>
      </c>
      <c r="Q216" s="151">
        <v>0</v>
      </c>
      <c r="R216" s="151">
        <f>Q216*H216</f>
        <v>0</v>
      </c>
      <c r="S216" s="151">
        <v>0</v>
      </c>
      <c r="T216" s="152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53" t="s">
        <v>167</v>
      </c>
      <c r="AT216" s="153" t="s">
        <v>162</v>
      </c>
      <c r="AU216" s="153" t="s">
        <v>81</v>
      </c>
      <c r="AY216" s="18" t="s">
        <v>160</v>
      </c>
      <c r="BE216" s="154">
        <f>IF(N216="základní",J216,0)</f>
        <v>0</v>
      </c>
      <c r="BF216" s="154">
        <f>IF(N216="snížená",J216,0)</f>
        <v>0</v>
      </c>
      <c r="BG216" s="154">
        <f>IF(N216="zákl. přenesená",J216,0)</f>
        <v>0</v>
      </c>
      <c r="BH216" s="154">
        <f>IF(N216="sníž. přenesená",J216,0)</f>
        <v>0</v>
      </c>
      <c r="BI216" s="154">
        <f>IF(N216="nulová",J216,0)</f>
        <v>0</v>
      </c>
      <c r="BJ216" s="18" t="s">
        <v>19</v>
      </c>
      <c r="BK216" s="154">
        <f>ROUND(I216*H216,2)</f>
        <v>0</v>
      </c>
      <c r="BL216" s="18" t="s">
        <v>167</v>
      </c>
      <c r="BM216" s="153" t="s">
        <v>1340</v>
      </c>
    </row>
    <row r="217" spans="1:65" s="2" customFormat="1" ht="29.25" x14ac:dyDescent="0.2">
      <c r="A217" s="30"/>
      <c r="B217" s="31"/>
      <c r="C217" s="30"/>
      <c r="D217" s="155" t="s">
        <v>169</v>
      </c>
      <c r="E217" s="30"/>
      <c r="F217" s="156" t="s">
        <v>277</v>
      </c>
      <c r="G217" s="30"/>
      <c r="H217" s="30"/>
      <c r="I217" s="30"/>
      <c r="J217" s="30"/>
      <c r="K217" s="30"/>
      <c r="L217" s="31"/>
      <c r="M217" s="157"/>
      <c r="N217" s="158"/>
      <c r="O217" s="56"/>
      <c r="P217" s="56"/>
      <c r="Q217" s="56"/>
      <c r="R217" s="56"/>
      <c r="S217" s="56"/>
      <c r="T217" s="57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T217" s="18" t="s">
        <v>169</v>
      </c>
      <c r="AU217" s="18" t="s">
        <v>81</v>
      </c>
    </row>
    <row r="218" spans="1:65" s="14" customFormat="1" x14ac:dyDescent="0.2">
      <c r="B218" s="165"/>
      <c r="D218" s="155" t="s">
        <v>171</v>
      </c>
      <c r="E218" s="166" t="s">
        <v>1</v>
      </c>
      <c r="F218" s="167" t="s">
        <v>1341</v>
      </c>
      <c r="H218" s="168">
        <v>186.88</v>
      </c>
      <c r="L218" s="165"/>
      <c r="M218" s="169"/>
      <c r="N218" s="170"/>
      <c r="O218" s="170"/>
      <c r="P218" s="170"/>
      <c r="Q218" s="170"/>
      <c r="R218" s="170"/>
      <c r="S218" s="170"/>
      <c r="T218" s="171"/>
      <c r="AT218" s="166" t="s">
        <v>171</v>
      </c>
      <c r="AU218" s="166" t="s">
        <v>81</v>
      </c>
      <c r="AV218" s="14" t="s">
        <v>81</v>
      </c>
      <c r="AW218" s="14" t="s">
        <v>31</v>
      </c>
      <c r="AX218" s="14" t="s">
        <v>19</v>
      </c>
      <c r="AY218" s="166" t="s">
        <v>160</v>
      </c>
    </row>
    <row r="219" spans="1:65" s="2" customFormat="1" ht="24" customHeight="1" x14ac:dyDescent="0.2">
      <c r="A219" s="30"/>
      <c r="B219" s="142"/>
      <c r="C219" s="143" t="s">
        <v>279</v>
      </c>
      <c r="D219" s="143" t="s">
        <v>162</v>
      </c>
      <c r="E219" s="144" t="s">
        <v>280</v>
      </c>
      <c r="F219" s="145" t="s">
        <v>281</v>
      </c>
      <c r="G219" s="146" t="s">
        <v>179</v>
      </c>
      <c r="H219" s="147">
        <v>32.64</v>
      </c>
      <c r="I219" s="148">
        <v>0</v>
      </c>
      <c r="J219" s="148">
        <f>ROUND(I219*H219,2)</f>
        <v>0</v>
      </c>
      <c r="K219" s="145" t="s">
        <v>166</v>
      </c>
      <c r="L219" s="31"/>
      <c r="M219" s="149" t="s">
        <v>1</v>
      </c>
      <c r="N219" s="150" t="s">
        <v>39</v>
      </c>
      <c r="O219" s="151">
        <v>0.65600000000000003</v>
      </c>
      <c r="P219" s="151">
        <f>O219*H219</f>
        <v>21.411840000000002</v>
      </c>
      <c r="Q219" s="151">
        <v>0</v>
      </c>
      <c r="R219" s="151">
        <f>Q219*H219</f>
        <v>0</v>
      </c>
      <c r="S219" s="151">
        <v>0</v>
      </c>
      <c r="T219" s="152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3" t="s">
        <v>167</v>
      </c>
      <c r="AT219" s="153" t="s">
        <v>162</v>
      </c>
      <c r="AU219" s="153" t="s">
        <v>81</v>
      </c>
      <c r="AY219" s="18" t="s">
        <v>160</v>
      </c>
      <c r="BE219" s="154">
        <f>IF(N219="základní",J219,0)</f>
        <v>0</v>
      </c>
      <c r="BF219" s="154">
        <f>IF(N219="snížená",J219,0)</f>
        <v>0</v>
      </c>
      <c r="BG219" s="154">
        <f>IF(N219="zákl. přenesená",J219,0)</f>
        <v>0</v>
      </c>
      <c r="BH219" s="154">
        <f>IF(N219="sníž. přenesená",J219,0)</f>
        <v>0</v>
      </c>
      <c r="BI219" s="154">
        <f>IF(N219="nulová",J219,0)</f>
        <v>0</v>
      </c>
      <c r="BJ219" s="18" t="s">
        <v>19</v>
      </c>
      <c r="BK219" s="154">
        <f>ROUND(I219*H219,2)</f>
        <v>0</v>
      </c>
      <c r="BL219" s="18" t="s">
        <v>167</v>
      </c>
      <c r="BM219" s="153" t="s">
        <v>1342</v>
      </c>
    </row>
    <row r="220" spans="1:65" s="2" customFormat="1" ht="19.5" x14ac:dyDescent="0.2">
      <c r="A220" s="30"/>
      <c r="B220" s="31"/>
      <c r="C220" s="30"/>
      <c r="D220" s="155" t="s">
        <v>169</v>
      </c>
      <c r="E220" s="30"/>
      <c r="F220" s="156" t="s">
        <v>283</v>
      </c>
      <c r="G220" s="30"/>
      <c r="H220" s="30"/>
      <c r="I220" s="30"/>
      <c r="J220" s="30"/>
      <c r="K220" s="30"/>
      <c r="L220" s="31"/>
      <c r="M220" s="157"/>
      <c r="N220" s="158"/>
      <c r="O220" s="56"/>
      <c r="P220" s="56"/>
      <c r="Q220" s="56"/>
      <c r="R220" s="56"/>
      <c r="S220" s="56"/>
      <c r="T220" s="57"/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T220" s="18" t="s">
        <v>169</v>
      </c>
      <c r="AU220" s="18" t="s">
        <v>81</v>
      </c>
    </row>
    <row r="221" spans="1:65" s="13" customFormat="1" x14ac:dyDescent="0.2">
      <c r="B221" s="159"/>
      <c r="D221" s="155" t="s">
        <v>171</v>
      </c>
      <c r="E221" s="160" t="s">
        <v>1</v>
      </c>
      <c r="F221" s="161" t="s">
        <v>1343</v>
      </c>
      <c r="H221" s="160" t="s">
        <v>1</v>
      </c>
      <c r="L221" s="159"/>
      <c r="M221" s="162"/>
      <c r="N221" s="163"/>
      <c r="O221" s="163"/>
      <c r="P221" s="163"/>
      <c r="Q221" s="163"/>
      <c r="R221" s="163"/>
      <c r="S221" s="163"/>
      <c r="T221" s="164"/>
      <c r="AT221" s="160" t="s">
        <v>171</v>
      </c>
      <c r="AU221" s="160" t="s">
        <v>81</v>
      </c>
      <c r="AV221" s="13" t="s">
        <v>19</v>
      </c>
      <c r="AW221" s="13" t="s">
        <v>31</v>
      </c>
      <c r="AX221" s="13" t="s">
        <v>74</v>
      </c>
      <c r="AY221" s="160" t="s">
        <v>160</v>
      </c>
    </row>
    <row r="222" spans="1:65" s="14" customFormat="1" x14ac:dyDescent="0.2">
      <c r="B222" s="165"/>
      <c r="D222" s="155" t="s">
        <v>171</v>
      </c>
      <c r="E222" s="166" t="s">
        <v>1</v>
      </c>
      <c r="F222" s="167" t="s">
        <v>1344</v>
      </c>
      <c r="H222" s="168">
        <v>32.64</v>
      </c>
      <c r="L222" s="165"/>
      <c r="M222" s="169"/>
      <c r="N222" s="170"/>
      <c r="O222" s="170"/>
      <c r="P222" s="170"/>
      <c r="Q222" s="170"/>
      <c r="R222" s="170"/>
      <c r="S222" s="170"/>
      <c r="T222" s="171"/>
      <c r="AT222" s="166" t="s">
        <v>171</v>
      </c>
      <c r="AU222" s="166" t="s">
        <v>81</v>
      </c>
      <c r="AV222" s="14" t="s">
        <v>81</v>
      </c>
      <c r="AW222" s="14" t="s">
        <v>31</v>
      </c>
      <c r="AX222" s="14" t="s">
        <v>74</v>
      </c>
      <c r="AY222" s="166" t="s">
        <v>160</v>
      </c>
    </row>
    <row r="223" spans="1:65" s="15" customFormat="1" x14ac:dyDescent="0.2">
      <c r="B223" s="172"/>
      <c r="D223" s="155" t="s">
        <v>171</v>
      </c>
      <c r="E223" s="173" t="s">
        <v>1</v>
      </c>
      <c r="F223" s="174" t="s">
        <v>176</v>
      </c>
      <c r="H223" s="175">
        <v>32.64</v>
      </c>
      <c r="L223" s="172"/>
      <c r="M223" s="176"/>
      <c r="N223" s="177"/>
      <c r="O223" s="177"/>
      <c r="P223" s="177"/>
      <c r="Q223" s="177"/>
      <c r="R223" s="177"/>
      <c r="S223" s="177"/>
      <c r="T223" s="178"/>
      <c r="AT223" s="173" t="s">
        <v>171</v>
      </c>
      <c r="AU223" s="173" t="s">
        <v>81</v>
      </c>
      <c r="AV223" s="15" t="s">
        <v>167</v>
      </c>
      <c r="AW223" s="15" t="s">
        <v>31</v>
      </c>
      <c r="AX223" s="15" t="s">
        <v>19</v>
      </c>
      <c r="AY223" s="173" t="s">
        <v>160</v>
      </c>
    </row>
    <row r="224" spans="1:65" s="2" customFormat="1" ht="16.5" customHeight="1" x14ac:dyDescent="0.2">
      <c r="A224" s="30"/>
      <c r="B224" s="142"/>
      <c r="C224" s="187" t="s">
        <v>290</v>
      </c>
      <c r="D224" s="187" t="s">
        <v>291</v>
      </c>
      <c r="E224" s="188" t="s">
        <v>292</v>
      </c>
      <c r="F224" s="189" t="s">
        <v>293</v>
      </c>
      <c r="G224" s="190" t="s">
        <v>245</v>
      </c>
      <c r="H224" s="191">
        <v>52.223999999999997</v>
      </c>
      <c r="I224" s="192">
        <v>0</v>
      </c>
      <c r="J224" s="192">
        <f>ROUND(I224*H224,2)</f>
        <v>0</v>
      </c>
      <c r="K224" s="189" t="s">
        <v>166</v>
      </c>
      <c r="L224" s="193"/>
      <c r="M224" s="194" t="s">
        <v>1</v>
      </c>
      <c r="N224" s="195" t="s">
        <v>39</v>
      </c>
      <c r="O224" s="151">
        <v>0</v>
      </c>
      <c r="P224" s="151">
        <f>O224*H224</f>
        <v>0</v>
      </c>
      <c r="Q224" s="151">
        <v>1</v>
      </c>
      <c r="R224" s="151">
        <f>Q224*H224</f>
        <v>52.223999999999997</v>
      </c>
      <c r="S224" s="151">
        <v>0</v>
      </c>
      <c r="T224" s="152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3" t="s">
        <v>231</v>
      </c>
      <c r="AT224" s="153" t="s">
        <v>291</v>
      </c>
      <c r="AU224" s="153" t="s">
        <v>81</v>
      </c>
      <c r="AY224" s="18" t="s">
        <v>160</v>
      </c>
      <c r="BE224" s="154">
        <f>IF(N224="základní",J224,0)</f>
        <v>0</v>
      </c>
      <c r="BF224" s="154">
        <f>IF(N224="snížená",J224,0)</f>
        <v>0</v>
      </c>
      <c r="BG224" s="154">
        <f>IF(N224="zákl. přenesená",J224,0)</f>
        <v>0</v>
      </c>
      <c r="BH224" s="154">
        <f>IF(N224="sníž. přenesená",J224,0)</f>
        <v>0</v>
      </c>
      <c r="BI224" s="154">
        <f>IF(N224="nulová",J224,0)</f>
        <v>0</v>
      </c>
      <c r="BJ224" s="18" t="s">
        <v>19</v>
      </c>
      <c r="BK224" s="154">
        <f>ROUND(I224*H224,2)</f>
        <v>0</v>
      </c>
      <c r="BL224" s="18" t="s">
        <v>167</v>
      </c>
      <c r="BM224" s="153" t="s">
        <v>1345</v>
      </c>
    </row>
    <row r="225" spans="1:65" s="2" customFormat="1" x14ac:dyDescent="0.2">
      <c r="A225" s="30"/>
      <c r="B225" s="31"/>
      <c r="C225" s="30"/>
      <c r="D225" s="155" t="s">
        <v>169</v>
      </c>
      <c r="E225" s="30"/>
      <c r="F225" s="156" t="s">
        <v>293</v>
      </c>
      <c r="G225" s="30"/>
      <c r="H225" s="30"/>
      <c r="I225" s="30"/>
      <c r="J225" s="30"/>
      <c r="K225" s="30"/>
      <c r="L225" s="31"/>
      <c r="M225" s="157"/>
      <c r="N225" s="158"/>
      <c r="O225" s="56"/>
      <c r="P225" s="56"/>
      <c r="Q225" s="56"/>
      <c r="R225" s="56"/>
      <c r="S225" s="56"/>
      <c r="T225" s="57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T225" s="18" t="s">
        <v>169</v>
      </c>
      <c r="AU225" s="18" t="s">
        <v>81</v>
      </c>
    </row>
    <row r="226" spans="1:65" s="14" customFormat="1" x14ac:dyDescent="0.2">
      <c r="B226" s="165"/>
      <c r="D226" s="155" t="s">
        <v>171</v>
      </c>
      <c r="E226" s="166" t="s">
        <v>1</v>
      </c>
      <c r="F226" s="167" t="s">
        <v>1346</v>
      </c>
      <c r="H226" s="168">
        <v>52.223999999999997</v>
      </c>
      <c r="L226" s="165"/>
      <c r="M226" s="169"/>
      <c r="N226" s="170"/>
      <c r="O226" s="170"/>
      <c r="P226" s="170"/>
      <c r="Q226" s="170"/>
      <c r="R226" s="170"/>
      <c r="S226" s="170"/>
      <c r="T226" s="171"/>
      <c r="AT226" s="166" t="s">
        <v>171</v>
      </c>
      <c r="AU226" s="166" t="s">
        <v>81</v>
      </c>
      <c r="AV226" s="14" t="s">
        <v>81</v>
      </c>
      <c r="AW226" s="14" t="s">
        <v>31</v>
      </c>
      <c r="AX226" s="14" t="s">
        <v>74</v>
      </c>
      <c r="AY226" s="166" t="s">
        <v>160</v>
      </c>
    </row>
    <row r="227" spans="1:65" s="15" customFormat="1" x14ac:dyDescent="0.2">
      <c r="B227" s="172"/>
      <c r="D227" s="155" t="s">
        <v>171</v>
      </c>
      <c r="E227" s="173" t="s">
        <v>1</v>
      </c>
      <c r="F227" s="174" t="s">
        <v>176</v>
      </c>
      <c r="H227" s="175">
        <v>52.223999999999997</v>
      </c>
      <c r="L227" s="172"/>
      <c r="M227" s="176"/>
      <c r="N227" s="177"/>
      <c r="O227" s="177"/>
      <c r="P227" s="177"/>
      <c r="Q227" s="177"/>
      <c r="R227" s="177"/>
      <c r="S227" s="177"/>
      <c r="T227" s="178"/>
      <c r="AT227" s="173" t="s">
        <v>171</v>
      </c>
      <c r="AU227" s="173" t="s">
        <v>81</v>
      </c>
      <c r="AV227" s="15" t="s">
        <v>167</v>
      </c>
      <c r="AW227" s="15" t="s">
        <v>31</v>
      </c>
      <c r="AX227" s="15" t="s">
        <v>19</v>
      </c>
      <c r="AY227" s="173" t="s">
        <v>160</v>
      </c>
    </row>
    <row r="228" spans="1:65" s="2" customFormat="1" ht="24" customHeight="1" x14ac:dyDescent="0.2">
      <c r="A228" s="30"/>
      <c r="B228" s="142"/>
      <c r="C228" s="143" t="s">
        <v>296</v>
      </c>
      <c r="D228" s="143" t="s">
        <v>162</v>
      </c>
      <c r="E228" s="144" t="s">
        <v>304</v>
      </c>
      <c r="F228" s="145" t="s">
        <v>305</v>
      </c>
      <c r="G228" s="146" t="s">
        <v>165</v>
      </c>
      <c r="H228" s="147">
        <v>56.45</v>
      </c>
      <c r="I228" s="148">
        <v>0</v>
      </c>
      <c r="J228" s="148">
        <f>ROUND(I228*H228,2)</f>
        <v>0</v>
      </c>
      <c r="K228" s="145" t="s">
        <v>166</v>
      </c>
      <c r="L228" s="31"/>
      <c r="M228" s="149" t="s">
        <v>1</v>
      </c>
      <c r="N228" s="150" t="s">
        <v>39</v>
      </c>
      <c r="O228" s="151">
        <v>1.2E-2</v>
      </c>
      <c r="P228" s="151">
        <f>O228*H228</f>
        <v>0.6774</v>
      </c>
      <c r="Q228" s="151">
        <v>0</v>
      </c>
      <c r="R228" s="151">
        <f>Q228*H228</f>
        <v>0</v>
      </c>
      <c r="S228" s="151">
        <v>0</v>
      </c>
      <c r="T228" s="152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3" t="s">
        <v>167</v>
      </c>
      <c r="AT228" s="153" t="s">
        <v>162</v>
      </c>
      <c r="AU228" s="153" t="s">
        <v>81</v>
      </c>
      <c r="AY228" s="18" t="s">
        <v>160</v>
      </c>
      <c r="BE228" s="154">
        <f>IF(N228="základní",J228,0)</f>
        <v>0</v>
      </c>
      <c r="BF228" s="154">
        <f>IF(N228="snížená",J228,0)</f>
        <v>0</v>
      </c>
      <c r="BG228" s="154">
        <f>IF(N228="zákl. přenesená",J228,0)</f>
        <v>0</v>
      </c>
      <c r="BH228" s="154">
        <f>IF(N228="sníž. přenesená",J228,0)</f>
        <v>0</v>
      </c>
      <c r="BI228" s="154">
        <f>IF(N228="nulová",J228,0)</f>
        <v>0</v>
      </c>
      <c r="BJ228" s="18" t="s">
        <v>19</v>
      </c>
      <c r="BK228" s="154">
        <f>ROUND(I228*H228,2)</f>
        <v>0</v>
      </c>
      <c r="BL228" s="18" t="s">
        <v>167</v>
      </c>
      <c r="BM228" s="153" t="s">
        <v>791</v>
      </c>
    </row>
    <row r="229" spans="1:65" s="2" customFormat="1" ht="19.5" x14ac:dyDescent="0.2">
      <c r="A229" s="30"/>
      <c r="B229" s="31"/>
      <c r="C229" s="30"/>
      <c r="D229" s="155" t="s">
        <v>169</v>
      </c>
      <c r="E229" s="30"/>
      <c r="F229" s="156" t="s">
        <v>307</v>
      </c>
      <c r="G229" s="30"/>
      <c r="H229" s="30"/>
      <c r="I229" s="30"/>
      <c r="J229" s="30"/>
      <c r="K229" s="30"/>
      <c r="L229" s="31"/>
      <c r="M229" s="157"/>
      <c r="N229" s="158"/>
      <c r="O229" s="56"/>
      <c r="P229" s="56"/>
      <c r="Q229" s="56"/>
      <c r="R229" s="56"/>
      <c r="S229" s="56"/>
      <c r="T229" s="57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T229" s="18" t="s">
        <v>169</v>
      </c>
      <c r="AU229" s="18" t="s">
        <v>81</v>
      </c>
    </row>
    <row r="230" spans="1:65" s="13" customFormat="1" x14ac:dyDescent="0.2">
      <c r="B230" s="159"/>
      <c r="D230" s="155" t="s">
        <v>171</v>
      </c>
      <c r="E230" s="160" t="s">
        <v>1</v>
      </c>
      <c r="F230" s="161" t="s">
        <v>736</v>
      </c>
      <c r="H230" s="160" t="s">
        <v>1</v>
      </c>
      <c r="L230" s="159"/>
      <c r="M230" s="162"/>
      <c r="N230" s="163"/>
      <c r="O230" s="163"/>
      <c r="P230" s="163"/>
      <c r="Q230" s="163"/>
      <c r="R230" s="163"/>
      <c r="S230" s="163"/>
      <c r="T230" s="164"/>
      <c r="AT230" s="160" t="s">
        <v>171</v>
      </c>
      <c r="AU230" s="160" t="s">
        <v>81</v>
      </c>
      <c r="AV230" s="13" t="s">
        <v>19</v>
      </c>
      <c r="AW230" s="13" t="s">
        <v>31</v>
      </c>
      <c r="AX230" s="13" t="s">
        <v>74</v>
      </c>
      <c r="AY230" s="160" t="s">
        <v>160</v>
      </c>
    </row>
    <row r="231" spans="1:65" s="14" customFormat="1" x14ac:dyDescent="0.2">
      <c r="B231" s="165"/>
      <c r="D231" s="155" t="s">
        <v>171</v>
      </c>
      <c r="E231" s="166" t="s">
        <v>1</v>
      </c>
      <c r="F231" s="167" t="s">
        <v>1335</v>
      </c>
      <c r="H231" s="168">
        <v>13.15</v>
      </c>
      <c r="L231" s="165"/>
      <c r="M231" s="169"/>
      <c r="N231" s="170"/>
      <c r="O231" s="170"/>
      <c r="P231" s="170"/>
      <c r="Q231" s="170"/>
      <c r="R231" s="170"/>
      <c r="S231" s="170"/>
      <c r="T231" s="171"/>
      <c r="AT231" s="166" t="s">
        <v>171</v>
      </c>
      <c r="AU231" s="166" t="s">
        <v>81</v>
      </c>
      <c r="AV231" s="14" t="s">
        <v>81</v>
      </c>
      <c r="AW231" s="14" t="s">
        <v>31</v>
      </c>
      <c r="AX231" s="14" t="s">
        <v>74</v>
      </c>
      <c r="AY231" s="166" t="s">
        <v>160</v>
      </c>
    </row>
    <row r="232" spans="1:65" s="14" customFormat="1" x14ac:dyDescent="0.2">
      <c r="B232" s="165"/>
      <c r="D232" s="155" t="s">
        <v>171</v>
      </c>
      <c r="E232" s="166" t="s">
        <v>1</v>
      </c>
      <c r="F232" s="167" t="s">
        <v>1336</v>
      </c>
      <c r="H232" s="168">
        <v>13.3</v>
      </c>
      <c r="L232" s="165"/>
      <c r="M232" s="169"/>
      <c r="N232" s="170"/>
      <c r="O232" s="170"/>
      <c r="P232" s="170"/>
      <c r="Q232" s="170"/>
      <c r="R232" s="170"/>
      <c r="S232" s="170"/>
      <c r="T232" s="171"/>
      <c r="AT232" s="166" t="s">
        <v>171</v>
      </c>
      <c r="AU232" s="166" t="s">
        <v>81</v>
      </c>
      <c r="AV232" s="14" t="s">
        <v>81</v>
      </c>
      <c r="AW232" s="14" t="s">
        <v>31</v>
      </c>
      <c r="AX232" s="14" t="s">
        <v>74</v>
      </c>
      <c r="AY232" s="166" t="s">
        <v>160</v>
      </c>
    </row>
    <row r="233" spans="1:65" s="14" customFormat="1" x14ac:dyDescent="0.2">
      <c r="B233" s="165"/>
      <c r="D233" s="155" t="s">
        <v>171</v>
      </c>
      <c r="E233" s="166" t="s">
        <v>1</v>
      </c>
      <c r="F233" s="167" t="s">
        <v>1337</v>
      </c>
      <c r="H233" s="168">
        <v>12.4</v>
      </c>
      <c r="L233" s="165"/>
      <c r="M233" s="169"/>
      <c r="N233" s="170"/>
      <c r="O233" s="170"/>
      <c r="P233" s="170"/>
      <c r="Q233" s="170"/>
      <c r="R233" s="170"/>
      <c r="S233" s="170"/>
      <c r="T233" s="171"/>
      <c r="AT233" s="166" t="s">
        <v>171</v>
      </c>
      <c r="AU233" s="166" t="s">
        <v>81</v>
      </c>
      <c r="AV233" s="14" t="s">
        <v>81</v>
      </c>
      <c r="AW233" s="14" t="s">
        <v>31</v>
      </c>
      <c r="AX233" s="14" t="s">
        <v>74</v>
      </c>
      <c r="AY233" s="166" t="s">
        <v>160</v>
      </c>
    </row>
    <row r="234" spans="1:65" s="14" customFormat="1" x14ac:dyDescent="0.2">
      <c r="B234" s="165"/>
      <c r="D234" s="155" t="s">
        <v>171</v>
      </c>
      <c r="E234" s="166" t="s">
        <v>1</v>
      </c>
      <c r="F234" s="167" t="s">
        <v>1338</v>
      </c>
      <c r="H234" s="168">
        <v>13.6</v>
      </c>
      <c r="L234" s="165"/>
      <c r="M234" s="169"/>
      <c r="N234" s="170"/>
      <c r="O234" s="170"/>
      <c r="P234" s="170"/>
      <c r="Q234" s="170"/>
      <c r="R234" s="170"/>
      <c r="S234" s="170"/>
      <c r="T234" s="171"/>
      <c r="AT234" s="166" t="s">
        <v>171</v>
      </c>
      <c r="AU234" s="166" t="s">
        <v>81</v>
      </c>
      <c r="AV234" s="14" t="s">
        <v>81</v>
      </c>
      <c r="AW234" s="14" t="s">
        <v>31</v>
      </c>
      <c r="AX234" s="14" t="s">
        <v>74</v>
      </c>
      <c r="AY234" s="166" t="s">
        <v>160</v>
      </c>
    </row>
    <row r="235" spans="1:65" s="13" customFormat="1" x14ac:dyDescent="0.2">
      <c r="B235" s="159"/>
      <c r="D235" s="155" t="s">
        <v>171</v>
      </c>
      <c r="E235" s="160" t="s">
        <v>1</v>
      </c>
      <c r="F235" s="161" t="s">
        <v>1293</v>
      </c>
      <c r="H235" s="160" t="s">
        <v>1</v>
      </c>
      <c r="L235" s="159"/>
      <c r="M235" s="162"/>
      <c r="N235" s="163"/>
      <c r="O235" s="163"/>
      <c r="P235" s="163"/>
      <c r="Q235" s="163"/>
      <c r="R235" s="163"/>
      <c r="S235" s="163"/>
      <c r="T235" s="164"/>
      <c r="AT235" s="160" t="s">
        <v>171</v>
      </c>
      <c r="AU235" s="160" t="s">
        <v>81</v>
      </c>
      <c r="AV235" s="13" t="s">
        <v>19</v>
      </c>
      <c r="AW235" s="13" t="s">
        <v>31</v>
      </c>
      <c r="AX235" s="13" t="s">
        <v>74</v>
      </c>
      <c r="AY235" s="160" t="s">
        <v>160</v>
      </c>
    </row>
    <row r="236" spans="1:65" s="14" customFormat="1" x14ac:dyDescent="0.2">
      <c r="B236" s="165"/>
      <c r="D236" s="155" t="s">
        <v>171</v>
      </c>
      <c r="E236" s="166" t="s">
        <v>1</v>
      </c>
      <c r="F236" s="167" t="s">
        <v>1339</v>
      </c>
      <c r="H236" s="168">
        <v>4</v>
      </c>
      <c r="L236" s="165"/>
      <c r="M236" s="169"/>
      <c r="N236" s="170"/>
      <c r="O236" s="170"/>
      <c r="P236" s="170"/>
      <c r="Q236" s="170"/>
      <c r="R236" s="170"/>
      <c r="S236" s="170"/>
      <c r="T236" s="171"/>
      <c r="AT236" s="166" t="s">
        <v>171</v>
      </c>
      <c r="AU236" s="166" t="s">
        <v>81</v>
      </c>
      <c r="AV236" s="14" t="s">
        <v>81</v>
      </c>
      <c r="AW236" s="14" t="s">
        <v>31</v>
      </c>
      <c r="AX236" s="14" t="s">
        <v>74</v>
      </c>
      <c r="AY236" s="166" t="s">
        <v>160</v>
      </c>
    </row>
    <row r="237" spans="1:65" s="15" customFormat="1" x14ac:dyDescent="0.2">
      <c r="B237" s="172"/>
      <c r="D237" s="155" t="s">
        <v>171</v>
      </c>
      <c r="E237" s="173" t="s">
        <v>1</v>
      </c>
      <c r="F237" s="174" t="s">
        <v>176</v>
      </c>
      <c r="H237" s="175">
        <v>56.45</v>
      </c>
      <c r="L237" s="172"/>
      <c r="M237" s="176"/>
      <c r="N237" s="177"/>
      <c r="O237" s="177"/>
      <c r="P237" s="177"/>
      <c r="Q237" s="177"/>
      <c r="R237" s="177"/>
      <c r="S237" s="177"/>
      <c r="T237" s="178"/>
      <c r="AT237" s="173" t="s">
        <v>171</v>
      </c>
      <c r="AU237" s="173" t="s">
        <v>81</v>
      </c>
      <c r="AV237" s="15" t="s">
        <v>167</v>
      </c>
      <c r="AW237" s="15" t="s">
        <v>31</v>
      </c>
      <c r="AX237" s="15" t="s">
        <v>19</v>
      </c>
      <c r="AY237" s="173" t="s">
        <v>160</v>
      </c>
    </row>
    <row r="238" spans="1:65" s="2" customFormat="1" ht="16.5" customHeight="1" x14ac:dyDescent="0.2">
      <c r="A238" s="30"/>
      <c r="B238" s="142"/>
      <c r="C238" s="187" t="s">
        <v>303</v>
      </c>
      <c r="D238" s="187" t="s">
        <v>291</v>
      </c>
      <c r="E238" s="188" t="s">
        <v>309</v>
      </c>
      <c r="F238" s="189" t="s">
        <v>310</v>
      </c>
      <c r="G238" s="190" t="s">
        <v>311</v>
      </c>
      <c r="H238" s="191">
        <v>0.84699999999999998</v>
      </c>
      <c r="I238" s="192">
        <v>0</v>
      </c>
      <c r="J238" s="192">
        <f>ROUND(I238*H238,2)</f>
        <v>0</v>
      </c>
      <c r="K238" s="189" t="s">
        <v>166</v>
      </c>
      <c r="L238" s="193"/>
      <c r="M238" s="194" t="s">
        <v>1</v>
      </c>
      <c r="N238" s="195" t="s">
        <v>39</v>
      </c>
      <c r="O238" s="151">
        <v>0</v>
      </c>
      <c r="P238" s="151">
        <f>O238*H238</f>
        <v>0</v>
      </c>
      <c r="Q238" s="151">
        <v>1E-3</v>
      </c>
      <c r="R238" s="151">
        <f>Q238*H238</f>
        <v>8.4699999999999999E-4</v>
      </c>
      <c r="S238" s="151">
        <v>0</v>
      </c>
      <c r="T238" s="152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3" t="s">
        <v>231</v>
      </c>
      <c r="AT238" s="153" t="s">
        <v>291</v>
      </c>
      <c r="AU238" s="153" t="s">
        <v>81</v>
      </c>
      <c r="AY238" s="18" t="s">
        <v>160</v>
      </c>
      <c r="BE238" s="154">
        <f>IF(N238="základní",J238,0)</f>
        <v>0</v>
      </c>
      <c r="BF238" s="154">
        <f>IF(N238="snížená",J238,0)</f>
        <v>0</v>
      </c>
      <c r="BG238" s="154">
        <f>IF(N238="zákl. přenesená",J238,0)</f>
        <v>0</v>
      </c>
      <c r="BH238" s="154">
        <f>IF(N238="sníž. přenesená",J238,0)</f>
        <v>0</v>
      </c>
      <c r="BI238" s="154">
        <f>IF(N238="nulová",J238,0)</f>
        <v>0</v>
      </c>
      <c r="BJ238" s="18" t="s">
        <v>19</v>
      </c>
      <c r="BK238" s="154">
        <f>ROUND(I238*H238,2)</f>
        <v>0</v>
      </c>
      <c r="BL238" s="18" t="s">
        <v>167</v>
      </c>
      <c r="BM238" s="153" t="s">
        <v>792</v>
      </c>
    </row>
    <row r="239" spans="1:65" s="2" customFormat="1" x14ac:dyDescent="0.2">
      <c r="A239" s="30"/>
      <c r="B239" s="31"/>
      <c r="C239" s="30"/>
      <c r="D239" s="155" t="s">
        <v>169</v>
      </c>
      <c r="E239" s="30"/>
      <c r="F239" s="156" t="s">
        <v>310</v>
      </c>
      <c r="G239" s="30"/>
      <c r="H239" s="30"/>
      <c r="I239" s="30"/>
      <c r="J239" s="30"/>
      <c r="K239" s="30"/>
      <c r="L239" s="31"/>
      <c r="M239" s="157"/>
      <c r="N239" s="158"/>
      <c r="O239" s="56"/>
      <c r="P239" s="56"/>
      <c r="Q239" s="56"/>
      <c r="R239" s="56"/>
      <c r="S239" s="56"/>
      <c r="T239" s="57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8" t="s">
        <v>169</v>
      </c>
      <c r="AU239" s="18" t="s">
        <v>81</v>
      </c>
    </row>
    <row r="240" spans="1:65" s="14" customFormat="1" x14ac:dyDescent="0.2">
      <c r="B240" s="165"/>
      <c r="D240" s="155" t="s">
        <v>171</v>
      </c>
      <c r="E240" s="166" t="s">
        <v>1</v>
      </c>
      <c r="F240" s="167" t="s">
        <v>1347</v>
      </c>
      <c r="H240" s="168">
        <v>0.84699999999999998</v>
      </c>
      <c r="L240" s="165"/>
      <c r="M240" s="169"/>
      <c r="N240" s="170"/>
      <c r="O240" s="170"/>
      <c r="P240" s="170"/>
      <c r="Q240" s="170"/>
      <c r="R240" s="170"/>
      <c r="S240" s="170"/>
      <c r="T240" s="171"/>
      <c r="AT240" s="166" t="s">
        <v>171</v>
      </c>
      <c r="AU240" s="166" t="s">
        <v>81</v>
      </c>
      <c r="AV240" s="14" t="s">
        <v>81</v>
      </c>
      <c r="AW240" s="14" t="s">
        <v>31</v>
      </c>
      <c r="AX240" s="14" t="s">
        <v>74</v>
      </c>
      <c r="AY240" s="166" t="s">
        <v>160</v>
      </c>
    </row>
    <row r="241" spans="1:65" s="15" customFormat="1" x14ac:dyDescent="0.2">
      <c r="B241" s="172"/>
      <c r="D241" s="155" t="s">
        <v>171</v>
      </c>
      <c r="E241" s="173" t="s">
        <v>1</v>
      </c>
      <c r="F241" s="174" t="s">
        <v>176</v>
      </c>
      <c r="H241" s="175">
        <v>0.84699999999999998</v>
      </c>
      <c r="L241" s="172"/>
      <c r="M241" s="176"/>
      <c r="N241" s="177"/>
      <c r="O241" s="177"/>
      <c r="P241" s="177"/>
      <c r="Q241" s="177"/>
      <c r="R241" s="177"/>
      <c r="S241" s="177"/>
      <c r="T241" s="178"/>
      <c r="AT241" s="173" t="s">
        <v>171</v>
      </c>
      <c r="AU241" s="173" t="s">
        <v>81</v>
      </c>
      <c r="AV241" s="15" t="s">
        <v>167</v>
      </c>
      <c r="AW241" s="15" t="s">
        <v>31</v>
      </c>
      <c r="AX241" s="15" t="s">
        <v>19</v>
      </c>
      <c r="AY241" s="173" t="s">
        <v>160</v>
      </c>
    </row>
    <row r="242" spans="1:65" s="2" customFormat="1" ht="24" customHeight="1" x14ac:dyDescent="0.2">
      <c r="A242" s="30"/>
      <c r="B242" s="142"/>
      <c r="C242" s="143" t="s">
        <v>308</v>
      </c>
      <c r="D242" s="143" t="s">
        <v>162</v>
      </c>
      <c r="E242" s="144" t="s">
        <v>794</v>
      </c>
      <c r="F242" s="145" t="s">
        <v>795</v>
      </c>
      <c r="G242" s="146" t="s">
        <v>165</v>
      </c>
      <c r="H242" s="147">
        <v>56.45</v>
      </c>
      <c r="I242" s="148">
        <v>0</v>
      </c>
      <c r="J242" s="148">
        <f>ROUND(I242*H242,2)</f>
        <v>0</v>
      </c>
      <c r="K242" s="145" t="s">
        <v>166</v>
      </c>
      <c r="L242" s="31"/>
      <c r="M242" s="149" t="s">
        <v>1</v>
      </c>
      <c r="N242" s="150" t="s">
        <v>39</v>
      </c>
      <c r="O242" s="151">
        <v>0.19</v>
      </c>
      <c r="P242" s="151">
        <f>O242*H242</f>
        <v>10.7255</v>
      </c>
      <c r="Q242" s="151">
        <v>0</v>
      </c>
      <c r="R242" s="151">
        <f>Q242*H242</f>
        <v>0</v>
      </c>
      <c r="S242" s="151">
        <v>0</v>
      </c>
      <c r="T242" s="152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3" t="s">
        <v>167</v>
      </c>
      <c r="AT242" s="153" t="s">
        <v>162</v>
      </c>
      <c r="AU242" s="153" t="s">
        <v>81</v>
      </c>
      <c r="AY242" s="18" t="s">
        <v>160</v>
      </c>
      <c r="BE242" s="154">
        <f>IF(N242="základní",J242,0)</f>
        <v>0</v>
      </c>
      <c r="BF242" s="154">
        <f>IF(N242="snížená",J242,0)</f>
        <v>0</v>
      </c>
      <c r="BG242" s="154">
        <f>IF(N242="zákl. přenesená",J242,0)</f>
        <v>0</v>
      </c>
      <c r="BH242" s="154">
        <f>IF(N242="sníž. přenesená",J242,0)</f>
        <v>0</v>
      </c>
      <c r="BI242" s="154">
        <f>IF(N242="nulová",J242,0)</f>
        <v>0</v>
      </c>
      <c r="BJ242" s="18" t="s">
        <v>19</v>
      </c>
      <c r="BK242" s="154">
        <f>ROUND(I242*H242,2)</f>
        <v>0</v>
      </c>
      <c r="BL242" s="18" t="s">
        <v>167</v>
      </c>
      <c r="BM242" s="153" t="s">
        <v>796</v>
      </c>
    </row>
    <row r="243" spans="1:65" s="2" customFormat="1" ht="19.5" x14ac:dyDescent="0.2">
      <c r="A243" s="30"/>
      <c r="B243" s="31"/>
      <c r="C243" s="30"/>
      <c r="D243" s="155" t="s">
        <v>169</v>
      </c>
      <c r="E243" s="30"/>
      <c r="F243" s="156" t="s">
        <v>797</v>
      </c>
      <c r="G243" s="30"/>
      <c r="H243" s="30"/>
      <c r="I243" s="30"/>
      <c r="J243" s="30"/>
      <c r="K243" s="30"/>
      <c r="L243" s="31"/>
      <c r="M243" s="157"/>
      <c r="N243" s="158"/>
      <c r="O243" s="56"/>
      <c r="P243" s="56"/>
      <c r="Q243" s="56"/>
      <c r="R243" s="56"/>
      <c r="S243" s="56"/>
      <c r="T243" s="57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T243" s="18" t="s">
        <v>169</v>
      </c>
      <c r="AU243" s="18" t="s">
        <v>81</v>
      </c>
    </row>
    <row r="244" spans="1:65" s="14" customFormat="1" x14ac:dyDescent="0.2">
      <c r="B244" s="165"/>
      <c r="D244" s="155" t="s">
        <v>171</v>
      </c>
      <c r="E244" s="166" t="s">
        <v>1</v>
      </c>
      <c r="F244" s="167" t="s">
        <v>1348</v>
      </c>
      <c r="H244" s="168">
        <v>56.45</v>
      </c>
      <c r="L244" s="165"/>
      <c r="M244" s="169"/>
      <c r="N244" s="170"/>
      <c r="O244" s="170"/>
      <c r="P244" s="170"/>
      <c r="Q244" s="170"/>
      <c r="R244" s="170"/>
      <c r="S244" s="170"/>
      <c r="T244" s="171"/>
      <c r="AT244" s="166" t="s">
        <v>171</v>
      </c>
      <c r="AU244" s="166" t="s">
        <v>81</v>
      </c>
      <c r="AV244" s="14" t="s">
        <v>81</v>
      </c>
      <c r="AW244" s="14" t="s">
        <v>31</v>
      </c>
      <c r="AX244" s="14" t="s">
        <v>19</v>
      </c>
      <c r="AY244" s="166" t="s">
        <v>160</v>
      </c>
    </row>
    <row r="245" spans="1:65" s="12" customFormat="1" ht="22.9" customHeight="1" x14ac:dyDescent="0.2">
      <c r="B245" s="130"/>
      <c r="D245" s="131" t="s">
        <v>73</v>
      </c>
      <c r="E245" s="140" t="s">
        <v>81</v>
      </c>
      <c r="F245" s="140" t="s">
        <v>1181</v>
      </c>
      <c r="J245" s="141">
        <f>BK245</f>
        <v>0</v>
      </c>
      <c r="L245" s="130"/>
      <c r="M245" s="134"/>
      <c r="N245" s="135"/>
      <c r="O245" s="135"/>
      <c r="P245" s="136">
        <f>SUM(P246:P272)</f>
        <v>1692.737588</v>
      </c>
      <c r="Q245" s="135"/>
      <c r="R245" s="136">
        <f>SUM(R246:R272)</f>
        <v>55.397533311131198</v>
      </c>
      <c r="S245" s="135"/>
      <c r="T245" s="137">
        <f>SUM(T246:T272)</f>
        <v>0</v>
      </c>
      <c r="AR245" s="131" t="s">
        <v>19</v>
      </c>
      <c r="AT245" s="138" t="s">
        <v>73</v>
      </c>
      <c r="AU245" s="138" t="s">
        <v>19</v>
      </c>
      <c r="AY245" s="131" t="s">
        <v>160</v>
      </c>
      <c r="BK245" s="139">
        <f>SUM(BK246:BK272)</f>
        <v>0</v>
      </c>
    </row>
    <row r="246" spans="1:65" s="2" customFormat="1" ht="24" customHeight="1" x14ac:dyDescent="0.2">
      <c r="A246" s="30"/>
      <c r="B246" s="142"/>
      <c r="C246" s="143" t="s">
        <v>7</v>
      </c>
      <c r="D246" s="143" t="s">
        <v>162</v>
      </c>
      <c r="E246" s="144" t="s">
        <v>1349</v>
      </c>
      <c r="F246" s="145" t="s">
        <v>1350</v>
      </c>
      <c r="G246" s="146" t="s">
        <v>186</v>
      </c>
      <c r="H246" s="147">
        <v>13</v>
      </c>
      <c r="I246" s="148">
        <v>0</v>
      </c>
      <c r="J246" s="148">
        <f>ROUND(I246*H246,2)</f>
        <v>0</v>
      </c>
      <c r="K246" s="145" t="s">
        <v>166</v>
      </c>
      <c r="L246" s="31"/>
      <c r="M246" s="149" t="s">
        <v>1</v>
      </c>
      <c r="N246" s="150" t="s">
        <v>39</v>
      </c>
      <c r="O246" s="151">
        <v>1.3819999999999999</v>
      </c>
      <c r="P246" s="151">
        <f>O246*H246</f>
        <v>17.965999999999998</v>
      </c>
      <c r="Q246" s="151">
        <v>1.5247660000000001</v>
      </c>
      <c r="R246" s="151">
        <f>Q246*H246</f>
        <v>19.821958000000002</v>
      </c>
      <c r="S246" s="151">
        <v>0</v>
      </c>
      <c r="T246" s="152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3" t="s">
        <v>167</v>
      </c>
      <c r="AT246" s="153" t="s">
        <v>162</v>
      </c>
      <c r="AU246" s="153" t="s">
        <v>81</v>
      </c>
      <c r="AY246" s="18" t="s">
        <v>160</v>
      </c>
      <c r="BE246" s="154">
        <f>IF(N246="základní",J246,0)</f>
        <v>0</v>
      </c>
      <c r="BF246" s="154">
        <f>IF(N246="snížená",J246,0)</f>
        <v>0</v>
      </c>
      <c r="BG246" s="154">
        <f>IF(N246="zákl. přenesená",J246,0)</f>
        <v>0</v>
      </c>
      <c r="BH246" s="154">
        <f>IF(N246="sníž. přenesená",J246,0)</f>
        <v>0</v>
      </c>
      <c r="BI246" s="154">
        <f>IF(N246="nulová",J246,0)</f>
        <v>0</v>
      </c>
      <c r="BJ246" s="18" t="s">
        <v>19</v>
      </c>
      <c r="BK246" s="154">
        <f>ROUND(I246*H246,2)</f>
        <v>0</v>
      </c>
      <c r="BL246" s="18" t="s">
        <v>167</v>
      </c>
      <c r="BM246" s="153" t="s">
        <v>1351</v>
      </c>
    </row>
    <row r="247" spans="1:65" s="2" customFormat="1" x14ac:dyDescent="0.2">
      <c r="A247" s="30"/>
      <c r="B247" s="31"/>
      <c r="C247" s="30"/>
      <c r="D247" s="155" t="s">
        <v>169</v>
      </c>
      <c r="E247" s="30"/>
      <c r="F247" s="156" t="s">
        <v>1352</v>
      </c>
      <c r="G247" s="30"/>
      <c r="H247" s="30"/>
      <c r="I247" s="30"/>
      <c r="J247" s="30"/>
      <c r="K247" s="30"/>
      <c r="L247" s="31"/>
      <c r="M247" s="157"/>
      <c r="N247" s="158"/>
      <c r="O247" s="56"/>
      <c r="P247" s="56"/>
      <c r="Q247" s="56"/>
      <c r="R247" s="56"/>
      <c r="S247" s="56"/>
      <c r="T247" s="57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T247" s="18" t="s">
        <v>169</v>
      </c>
      <c r="AU247" s="18" t="s">
        <v>81</v>
      </c>
    </row>
    <row r="248" spans="1:65" s="2" customFormat="1" ht="19.5" x14ac:dyDescent="0.2">
      <c r="A248" s="30"/>
      <c r="B248" s="31"/>
      <c r="C248" s="30"/>
      <c r="D248" s="155" t="s">
        <v>248</v>
      </c>
      <c r="E248" s="30"/>
      <c r="F248" s="186" t="s">
        <v>1353</v>
      </c>
      <c r="G248" s="30"/>
      <c r="H248" s="30"/>
      <c r="I248" s="30"/>
      <c r="J248" s="30"/>
      <c r="K248" s="30"/>
      <c r="L248" s="31"/>
      <c r="M248" s="157"/>
      <c r="N248" s="158"/>
      <c r="O248" s="56"/>
      <c r="P248" s="56"/>
      <c r="Q248" s="56"/>
      <c r="R248" s="56"/>
      <c r="S248" s="56"/>
      <c r="T248" s="57"/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T248" s="18" t="s">
        <v>248</v>
      </c>
      <c r="AU248" s="18" t="s">
        <v>81</v>
      </c>
    </row>
    <row r="249" spans="1:65" s="14" customFormat="1" x14ac:dyDescent="0.2">
      <c r="B249" s="165"/>
      <c r="D249" s="155" t="s">
        <v>171</v>
      </c>
      <c r="E249" s="166" t="s">
        <v>1</v>
      </c>
      <c r="F249" s="167" t="s">
        <v>1354</v>
      </c>
      <c r="H249" s="168">
        <v>13</v>
      </c>
      <c r="L249" s="165"/>
      <c r="M249" s="169"/>
      <c r="N249" s="170"/>
      <c r="O249" s="170"/>
      <c r="P249" s="170"/>
      <c r="Q249" s="170"/>
      <c r="R249" s="170"/>
      <c r="S249" s="170"/>
      <c r="T249" s="171"/>
      <c r="AT249" s="166" t="s">
        <v>171</v>
      </c>
      <c r="AU249" s="166" t="s">
        <v>81</v>
      </c>
      <c r="AV249" s="14" t="s">
        <v>81</v>
      </c>
      <c r="AW249" s="14" t="s">
        <v>31</v>
      </c>
      <c r="AX249" s="14" t="s">
        <v>19</v>
      </c>
      <c r="AY249" s="166" t="s">
        <v>160</v>
      </c>
    </row>
    <row r="250" spans="1:65" s="2" customFormat="1" ht="24" customHeight="1" x14ac:dyDescent="0.2">
      <c r="A250" s="30"/>
      <c r="B250" s="142"/>
      <c r="C250" s="143" t="s">
        <v>319</v>
      </c>
      <c r="D250" s="143" t="s">
        <v>162</v>
      </c>
      <c r="E250" s="144" t="s">
        <v>1355</v>
      </c>
      <c r="F250" s="145" t="s">
        <v>1356</v>
      </c>
      <c r="G250" s="146" t="s">
        <v>186</v>
      </c>
      <c r="H250" s="147">
        <v>994.5</v>
      </c>
      <c r="I250" s="148">
        <v>0</v>
      </c>
      <c r="J250" s="148">
        <f>ROUND(I250*H250,2)</f>
        <v>0</v>
      </c>
      <c r="K250" s="145" t="s">
        <v>824</v>
      </c>
      <c r="L250" s="31"/>
      <c r="M250" s="149" t="s">
        <v>1</v>
      </c>
      <c r="N250" s="150" t="s">
        <v>39</v>
      </c>
      <c r="O250" s="151">
        <v>1.4350000000000001</v>
      </c>
      <c r="P250" s="151">
        <f>O250*H250</f>
        <v>1427.1075000000001</v>
      </c>
      <c r="Q250" s="151">
        <v>1.56E-4</v>
      </c>
      <c r="R250" s="151">
        <f>Q250*H250</f>
        <v>0.155142</v>
      </c>
      <c r="S250" s="151">
        <v>0</v>
      </c>
      <c r="T250" s="152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3" t="s">
        <v>167</v>
      </c>
      <c r="AT250" s="153" t="s">
        <v>162</v>
      </c>
      <c r="AU250" s="153" t="s">
        <v>81</v>
      </c>
      <c r="AY250" s="18" t="s">
        <v>160</v>
      </c>
      <c r="BE250" s="154">
        <f>IF(N250="základní",J250,0)</f>
        <v>0</v>
      </c>
      <c r="BF250" s="154">
        <f>IF(N250="snížená",J250,0)</f>
        <v>0</v>
      </c>
      <c r="BG250" s="154">
        <f>IF(N250="zákl. přenesená",J250,0)</f>
        <v>0</v>
      </c>
      <c r="BH250" s="154">
        <f>IF(N250="sníž. přenesená",J250,0)</f>
        <v>0</v>
      </c>
      <c r="BI250" s="154">
        <f>IF(N250="nulová",J250,0)</f>
        <v>0</v>
      </c>
      <c r="BJ250" s="18" t="s">
        <v>19</v>
      </c>
      <c r="BK250" s="154">
        <f>ROUND(I250*H250,2)</f>
        <v>0</v>
      </c>
      <c r="BL250" s="18" t="s">
        <v>167</v>
      </c>
      <c r="BM250" s="153" t="s">
        <v>1357</v>
      </c>
    </row>
    <row r="251" spans="1:65" s="2" customFormat="1" ht="19.5" x14ac:dyDescent="0.2">
      <c r="A251" s="30"/>
      <c r="B251" s="31"/>
      <c r="C251" s="30"/>
      <c r="D251" s="155" t="s">
        <v>169</v>
      </c>
      <c r="E251" s="30"/>
      <c r="F251" s="156" t="s">
        <v>1358</v>
      </c>
      <c r="G251" s="30"/>
      <c r="H251" s="30"/>
      <c r="I251" s="30"/>
      <c r="J251" s="30"/>
      <c r="K251" s="30"/>
      <c r="L251" s="31"/>
      <c r="M251" s="157"/>
      <c r="N251" s="158"/>
      <c r="O251" s="56"/>
      <c r="P251" s="56"/>
      <c r="Q251" s="56"/>
      <c r="R251" s="56"/>
      <c r="S251" s="56"/>
      <c r="T251" s="57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T251" s="18" t="s">
        <v>169</v>
      </c>
      <c r="AU251" s="18" t="s">
        <v>81</v>
      </c>
    </row>
    <row r="252" spans="1:65" s="13" customFormat="1" x14ac:dyDescent="0.2">
      <c r="B252" s="159"/>
      <c r="D252" s="155" t="s">
        <v>171</v>
      </c>
      <c r="E252" s="160" t="s">
        <v>1</v>
      </c>
      <c r="F252" s="161" t="s">
        <v>1359</v>
      </c>
      <c r="H252" s="160" t="s">
        <v>1</v>
      </c>
      <c r="L252" s="159"/>
      <c r="M252" s="162"/>
      <c r="N252" s="163"/>
      <c r="O252" s="163"/>
      <c r="P252" s="163"/>
      <c r="Q252" s="163"/>
      <c r="R252" s="163"/>
      <c r="S252" s="163"/>
      <c r="T252" s="164"/>
      <c r="AT252" s="160" t="s">
        <v>171</v>
      </c>
      <c r="AU252" s="160" t="s">
        <v>81</v>
      </c>
      <c r="AV252" s="13" t="s">
        <v>19</v>
      </c>
      <c r="AW252" s="13" t="s">
        <v>31</v>
      </c>
      <c r="AX252" s="13" t="s">
        <v>74</v>
      </c>
      <c r="AY252" s="160" t="s">
        <v>160</v>
      </c>
    </row>
    <row r="253" spans="1:65" s="14" customFormat="1" x14ac:dyDescent="0.2">
      <c r="B253" s="165"/>
      <c r="D253" s="155" t="s">
        <v>171</v>
      </c>
      <c r="E253" s="166" t="s">
        <v>1</v>
      </c>
      <c r="F253" s="167" t="s">
        <v>1360</v>
      </c>
      <c r="H253" s="168">
        <v>139.75</v>
      </c>
      <c r="L253" s="165"/>
      <c r="M253" s="169"/>
      <c r="N253" s="170"/>
      <c r="O253" s="170"/>
      <c r="P253" s="170"/>
      <c r="Q253" s="170"/>
      <c r="R253" s="170"/>
      <c r="S253" s="170"/>
      <c r="T253" s="171"/>
      <c r="AT253" s="166" t="s">
        <v>171</v>
      </c>
      <c r="AU253" s="166" t="s">
        <v>81</v>
      </c>
      <c r="AV253" s="14" t="s">
        <v>81</v>
      </c>
      <c r="AW253" s="14" t="s">
        <v>31</v>
      </c>
      <c r="AX253" s="14" t="s">
        <v>74</v>
      </c>
      <c r="AY253" s="166" t="s">
        <v>160</v>
      </c>
    </row>
    <row r="254" spans="1:65" s="13" customFormat="1" x14ac:dyDescent="0.2">
      <c r="B254" s="159"/>
      <c r="D254" s="155" t="s">
        <v>171</v>
      </c>
      <c r="E254" s="160" t="s">
        <v>1</v>
      </c>
      <c r="F254" s="161" t="s">
        <v>1361</v>
      </c>
      <c r="H254" s="160" t="s">
        <v>1</v>
      </c>
      <c r="L254" s="159"/>
      <c r="M254" s="162"/>
      <c r="N254" s="163"/>
      <c r="O254" s="163"/>
      <c r="P254" s="163"/>
      <c r="Q254" s="163"/>
      <c r="R254" s="163"/>
      <c r="S254" s="163"/>
      <c r="T254" s="164"/>
      <c r="AT254" s="160" t="s">
        <v>171</v>
      </c>
      <c r="AU254" s="160" t="s">
        <v>81</v>
      </c>
      <c r="AV254" s="13" t="s">
        <v>19</v>
      </c>
      <c r="AW254" s="13" t="s">
        <v>31</v>
      </c>
      <c r="AX254" s="13" t="s">
        <v>74</v>
      </c>
      <c r="AY254" s="160" t="s">
        <v>160</v>
      </c>
    </row>
    <row r="255" spans="1:65" s="14" customFormat="1" x14ac:dyDescent="0.2">
      <c r="B255" s="165"/>
      <c r="D255" s="155" t="s">
        <v>171</v>
      </c>
      <c r="E255" s="166" t="s">
        <v>1</v>
      </c>
      <c r="F255" s="167" t="s">
        <v>1360</v>
      </c>
      <c r="H255" s="168">
        <v>139.75</v>
      </c>
      <c r="L255" s="165"/>
      <c r="M255" s="169"/>
      <c r="N255" s="170"/>
      <c r="O255" s="170"/>
      <c r="P255" s="170"/>
      <c r="Q255" s="170"/>
      <c r="R255" s="170"/>
      <c r="S255" s="170"/>
      <c r="T255" s="171"/>
      <c r="AT255" s="166" t="s">
        <v>171</v>
      </c>
      <c r="AU255" s="166" t="s">
        <v>81</v>
      </c>
      <c r="AV255" s="14" t="s">
        <v>81</v>
      </c>
      <c r="AW255" s="14" t="s">
        <v>31</v>
      </c>
      <c r="AX255" s="14" t="s">
        <v>74</v>
      </c>
      <c r="AY255" s="166" t="s">
        <v>160</v>
      </c>
    </row>
    <row r="256" spans="1:65" s="13" customFormat="1" x14ac:dyDescent="0.2">
      <c r="B256" s="159"/>
      <c r="D256" s="155" t="s">
        <v>171</v>
      </c>
      <c r="E256" s="160" t="s">
        <v>1</v>
      </c>
      <c r="F256" s="161" t="s">
        <v>1362</v>
      </c>
      <c r="H256" s="160" t="s">
        <v>1</v>
      </c>
      <c r="L256" s="159"/>
      <c r="M256" s="162"/>
      <c r="N256" s="163"/>
      <c r="O256" s="163"/>
      <c r="P256" s="163"/>
      <c r="Q256" s="163"/>
      <c r="R256" s="163"/>
      <c r="S256" s="163"/>
      <c r="T256" s="164"/>
      <c r="AT256" s="160" t="s">
        <v>171</v>
      </c>
      <c r="AU256" s="160" t="s">
        <v>81</v>
      </c>
      <c r="AV256" s="13" t="s">
        <v>19</v>
      </c>
      <c r="AW256" s="13" t="s">
        <v>31</v>
      </c>
      <c r="AX256" s="13" t="s">
        <v>74</v>
      </c>
      <c r="AY256" s="160" t="s">
        <v>160</v>
      </c>
    </row>
    <row r="257" spans="1:65" s="14" customFormat="1" x14ac:dyDescent="0.2">
      <c r="B257" s="165"/>
      <c r="D257" s="155" t="s">
        <v>171</v>
      </c>
      <c r="E257" s="166" t="s">
        <v>1</v>
      </c>
      <c r="F257" s="167" t="s">
        <v>418</v>
      </c>
      <c r="H257" s="168">
        <v>36</v>
      </c>
      <c r="L257" s="165"/>
      <c r="M257" s="169"/>
      <c r="N257" s="170"/>
      <c r="O257" s="170"/>
      <c r="P257" s="170"/>
      <c r="Q257" s="170"/>
      <c r="R257" s="170"/>
      <c r="S257" s="170"/>
      <c r="T257" s="171"/>
      <c r="AT257" s="166" t="s">
        <v>171</v>
      </c>
      <c r="AU257" s="166" t="s">
        <v>81</v>
      </c>
      <c r="AV257" s="14" t="s">
        <v>81</v>
      </c>
      <c r="AW257" s="14" t="s">
        <v>31</v>
      </c>
      <c r="AX257" s="14" t="s">
        <v>74</v>
      </c>
      <c r="AY257" s="166" t="s">
        <v>160</v>
      </c>
    </row>
    <row r="258" spans="1:65" s="13" customFormat="1" x14ac:dyDescent="0.2">
      <c r="B258" s="159"/>
      <c r="D258" s="155" t="s">
        <v>171</v>
      </c>
      <c r="E258" s="160" t="s">
        <v>1</v>
      </c>
      <c r="F258" s="161" t="s">
        <v>1363</v>
      </c>
      <c r="H258" s="160" t="s">
        <v>1</v>
      </c>
      <c r="L258" s="159"/>
      <c r="M258" s="162"/>
      <c r="N258" s="163"/>
      <c r="O258" s="163"/>
      <c r="P258" s="163"/>
      <c r="Q258" s="163"/>
      <c r="R258" s="163"/>
      <c r="S258" s="163"/>
      <c r="T258" s="164"/>
      <c r="AT258" s="160" t="s">
        <v>171</v>
      </c>
      <c r="AU258" s="160" t="s">
        <v>81</v>
      </c>
      <c r="AV258" s="13" t="s">
        <v>19</v>
      </c>
      <c r="AW258" s="13" t="s">
        <v>31</v>
      </c>
      <c r="AX258" s="13" t="s">
        <v>74</v>
      </c>
      <c r="AY258" s="160" t="s">
        <v>160</v>
      </c>
    </row>
    <row r="259" spans="1:65" s="14" customFormat="1" x14ac:dyDescent="0.2">
      <c r="B259" s="165"/>
      <c r="D259" s="155" t="s">
        <v>171</v>
      </c>
      <c r="E259" s="166" t="s">
        <v>1</v>
      </c>
      <c r="F259" s="167" t="s">
        <v>1364</v>
      </c>
      <c r="H259" s="168">
        <v>679</v>
      </c>
      <c r="L259" s="165"/>
      <c r="M259" s="169"/>
      <c r="N259" s="170"/>
      <c r="O259" s="170"/>
      <c r="P259" s="170"/>
      <c r="Q259" s="170"/>
      <c r="R259" s="170"/>
      <c r="S259" s="170"/>
      <c r="T259" s="171"/>
      <c r="AT259" s="166" t="s">
        <v>171</v>
      </c>
      <c r="AU259" s="166" t="s">
        <v>81</v>
      </c>
      <c r="AV259" s="14" t="s">
        <v>81</v>
      </c>
      <c r="AW259" s="14" t="s">
        <v>31</v>
      </c>
      <c r="AX259" s="14" t="s">
        <v>74</v>
      </c>
      <c r="AY259" s="166" t="s">
        <v>160</v>
      </c>
    </row>
    <row r="260" spans="1:65" s="15" customFormat="1" x14ac:dyDescent="0.2">
      <c r="B260" s="172"/>
      <c r="D260" s="155" t="s">
        <v>171</v>
      </c>
      <c r="E260" s="173" t="s">
        <v>1</v>
      </c>
      <c r="F260" s="174" t="s">
        <v>176</v>
      </c>
      <c r="H260" s="175">
        <v>994.5</v>
      </c>
      <c r="L260" s="172"/>
      <c r="M260" s="176"/>
      <c r="N260" s="177"/>
      <c r="O260" s="177"/>
      <c r="P260" s="177"/>
      <c r="Q260" s="177"/>
      <c r="R260" s="177"/>
      <c r="S260" s="177"/>
      <c r="T260" s="178"/>
      <c r="AT260" s="173" t="s">
        <v>171</v>
      </c>
      <c r="AU260" s="173" t="s">
        <v>81</v>
      </c>
      <c r="AV260" s="15" t="s">
        <v>167</v>
      </c>
      <c r="AW260" s="15" t="s">
        <v>31</v>
      </c>
      <c r="AX260" s="15" t="s">
        <v>19</v>
      </c>
      <c r="AY260" s="173" t="s">
        <v>160</v>
      </c>
    </row>
    <row r="261" spans="1:65" s="2" customFormat="1" ht="24" customHeight="1" x14ac:dyDescent="0.2">
      <c r="A261" s="30"/>
      <c r="B261" s="142"/>
      <c r="C261" s="143" t="s">
        <v>329</v>
      </c>
      <c r="D261" s="143" t="s">
        <v>162</v>
      </c>
      <c r="E261" s="144" t="s">
        <v>1365</v>
      </c>
      <c r="F261" s="145" t="s">
        <v>1366</v>
      </c>
      <c r="G261" s="146" t="s">
        <v>1367</v>
      </c>
      <c r="H261" s="147">
        <v>123.956</v>
      </c>
      <c r="I261" s="148">
        <v>0</v>
      </c>
      <c r="J261" s="148">
        <f>ROUND(I261*H261,2)</f>
        <v>0</v>
      </c>
      <c r="K261" s="145" t="s">
        <v>824</v>
      </c>
      <c r="L261" s="31"/>
      <c r="M261" s="149" t="s">
        <v>1</v>
      </c>
      <c r="N261" s="150" t="s">
        <v>39</v>
      </c>
      <c r="O261" s="151">
        <v>1.998</v>
      </c>
      <c r="P261" s="151">
        <f>O261*H261</f>
        <v>247.66408799999999</v>
      </c>
      <c r="Q261" s="151">
        <v>3.5765200000000001E-5</v>
      </c>
      <c r="R261" s="151">
        <f>Q261*H261</f>
        <v>4.4333111312000002E-3</v>
      </c>
      <c r="S261" s="151">
        <v>0</v>
      </c>
      <c r="T261" s="152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3" t="s">
        <v>167</v>
      </c>
      <c r="AT261" s="153" t="s">
        <v>162</v>
      </c>
      <c r="AU261" s="153" t="s">
        <v>81</v>
      </c>
      <c r="AY261" s="18" t="s">
        <v>160</v>
      </c>
      <c r="BE261" s="154">
        <f>IF(N261="základní",J261,0)</f>
        <v>0</v>
      </c>
      <c r="BF261" s="154">
        <f>IF(N261="snížená",J261,0)</f>
        <v>0</v>
      </c>
      <c r="BG261" s="154">
        <f>IF(N261="zákl. přenesená",J261,0)</f>
        <v>0</v>
      </c>
      <c r="BH261" s="154">
        <f>IF(N261="sníž. přenesená",J261,0)</f>
        <v>0</v>
      </c>
      <c r="BI261" s="154">
        <f>IF(N261="nulová",J261,0)</f>
        <v>0</v>
      </c>
      <c r="BJ261" s="18" t="s">
        <v>19</v>
      </c>
      <c r="BK261" s="154">
        <f>ROUND(I261*H261,2)</f>
        <v>0</v>
      </c>
      <c r="BL261" s="18" t="s">
        <v>167</v>
      </c>
      <c r="BM261" s="153" t="s">
        <v>1368</v>
      </c>
    </row>
    <row r="262" spans="1:65" s="2" customFormat="1" ht="19.5" x14ac:dyDescent="0.2">
      <c r="A262" s="30"/>
      <c r="B262" s="31"/>
      <c r="C262" s="30"/>
      <c r="D262" s="155" t="s">
        <v>169</v>
      </c>
      <c r="E262" s="30"/>
      <c r="F262" s="156" t="s">
        <v>1369</v>
      </c>
      <c r="G262" s="30"/>
      <c r="H262" s="30"/>
      <c r="I262" s="30"/>
      <c r="J262" s="30"/>
      <c r="K262" s="30"/>
      <c r="L262" s="31"/>
      <c r="M262" s="157"/>
      <c r="N262" s="158"/>
      <c r="O262" s="56"/>
      <c r="P262" s="56"/>
      <c r="Q262" s="56"/>
      <c r="R262" s="56"/>
      <c r="S262" s="56"/>
      <c r="T262" s="57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T262" s="18" t="s">
        <v>169</v>
      </c>
      <c r="AU262" s="18" t="s">
        <v>81</v>
      </c>
    </row>
    <row r="263" spans="1:65" s="14" customFormat="1" x14ac:dyDescent="0.2">
      <c r="B263" s="165"/>
      <c r="D263" s="155" t="s">
        <v>171</v>
      </c>
      <c r="E263" s="166" t="s">
        <v>1</v>
      </c>
      <c r="F263" s="167" t="s">
        <v>1370</v>
      </c>
      <c r="H263" s="168">
        <v>123.956</v>
      </c>
      <c r="L263" s="165"/>
      <c r="M263" s="169"/>
      <c r="N263" s="170"/>
      <c r="O263" s="170"/>
      <c r="P263" s="170"/>
      <c r="Q263" s="170"/>
      <c r="R263" s="170"/>
      <c r="S263" s="170"/>
      <c r="T263" s="171"/>
      <c r="AT263" s="166" t="s">
        <v>171</v>
      </c>
      <c r="AU263" s="166" t="s">
        <v>81</v>
      </c>
      <c r="AV263" s="14" t="s">
        <v>81</v>
      </c>
      <c r="AW263" s="14" t="s">
        <v>31</v>
      </c>
      <c r="AX263" s="14" t="s">
        <v>19</v>
      </c>
      <c r="AY263" s="166" t="s">
        <v>160</v>
      </c>
    </row>
    <row r="264" spans="1:65" s="2" customFormat="1" ht="16.5" customHeight="1" x14ac:dyDescent="0.2">
      <c r="A264" s="30"/>
      <c r="B264" s="142"/>
      <c r="C264" s="187" t="s">
        <v>333</v>
      </c>
      <c r="D264" s="187" t="s">
        <v>291</v>
      </c>
      <c r="E264" s="188" t="s">
        <v>1371</v>
      </c>
      <c r="F264" s="189" t="s">
        <v>1372</v>
      </c>
      <c r="G264" s="190" t="s">
        <v>179</v>
      </c>
      <c r="H264" s="191">
        <v>35.415999999999997</v>
      </c>
      <c r="I264" s="192">
        <v>0</v>
      </c>
      <c r="J264" s="192">
        <f>ROUND(I264*H264,2)</f>
        <v>0</v>
      </c>
      <c r="K264" s="189" t="s">
        <v>1</v>
      </c>
      <c r="L264" s="193"/>
      <c r="M264" s="194" t="s">
        <v>1</v>
      </c>
      <c r="N264" s="195" t="s">
        <v>39</v>
      </c>
      <c r="O264" s="151">
        <v>0</v>
      </c>
      <c r="P264" s="151">
        <f>O264*H264</f>
        <v>0</v>
      </c>
      <c r="Q264" s="151">
        <v>1</v>
      </c>
      <c r="R264" s="151">
        <f>Q264*H264</f>
        <v>35.415999999999997</v>
      </c>
      <c r="S264" s="151">
        <v>0</v>
      </c>
      <c r="T264" s="152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3" t="s">
        <v>231</v>
      </c>
      <c r="AT264" s="153" t="s">
        <v>291</v>
      </c>
      <c r="AU264" s="153" t="s">
        <v>81</v>
      </c>
      <c r="AY264" s="18" t="s">
        <v>160</v>
      </c>
      <c r="BE264" s="154">
        <f>IF(N264="základní",J264,0)</f>
        <v>0</v>
      </c>
      <c r="BF264" s="154">
        <f>IF(N264="snížená",J264,0)</f>
        <v>0</v>
      </c>
      <c r="BG264" s="154">
        <f>IF(N264="zákl. přenesená",J264,0)</f>
        <v>0</v>
      </c>
      <c r="BH264" s="154">
        <f>IF(N264="sníž. přenesená",J264,0)</f>
        <v>0</v>
      </c>
      <c r="BI264" s="154">
        <f>IF(N264="nulová",J264,0)</f>
        <v>0</v>
      </c>
      <c r="BJ264" s="18" t="s">
        <v>19</v>
      </c>
      <c r="BK264" s="154">
        <f>ROUND(I264*H264,2)</f>
        <v>0</v>
      </c>
      <c r="BL264" s="18" t="s">
        <v>167</v>
      </c>
      <c r="BM264" s="153" t="s">
        <v>1373</v>
      </c>
    </row>
    <row r="265" spans="1:65" s="2" customFormat="1" x14ac:dyDescent="0.2">
      <c r="A265" s="30"/>
      <c r="B265" s="31"/>
      <c r="C265" s="30"/>
      <c r="D265" s="155" t="s">
        <v>169</v>
      </c>
      <c r="E265" s="30"/>
      <c r="F265" s="156" t="s">
        <v>1372</v>
      </c>
      <c r="G265" s="30"/>
      <c r="H265" s="30"/>
      <c r="I265" s="30"/>
      <c r="J265" s="30"/>
      <c r="K265" s="30"/>
      <c r="L265" s="31"/>
      <c r="M265" s="157"/>
      <c r="N265" s="158"/>
      <c r="O265" s="56"/>
      <c r="P265" s="56"/>
      <c r="Q265" s="56"/>
      <c r="R265" s="56"/>
      <c r="S265" s="56"/>
      <c r="T265" s="57"/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T265" s="18" t="s">
        <v>169</v>
      </c>
      <c r="AU265" s="18" t="s">
        <v>81</v>
      </c>
    </row>
    <row r="266" spans="1:65" s="13" customFormat="1" x14ac:dyDescent="0.2">
      <c r="B266" s="159"/>
      <c r="D266" s="155" t="s">
        <v>171</v>
      </c>
      <c r="E266" s="160" t="s">
        <v>1</v>
      </c>
      <c r="F266" s="161" t="s">
        <v>1374</v>
      </c>
      <c r="H266" s="160" t="s">
        <v>1</v>
      </c>
      <c r="L266" s="159"/>
      <c r="M266" s="162"/>
      <c r="N266" s="163"/>
      <c r="O266" s="163"/>
      <c r="P266" s="163"/>
      <c r="Q266" s="163"/>
      <c r="R266" s="163"/>
      <c r="S266" s="163"/>
      <c r="T266" s="164"/>
      <c r="AT266" s="160" t="s">
        <v>171</v>
      </c>
      <c r="AU266" s="160" t="s">
        <v>81</v>
      </c>
      <c r="AV266" s="13" t="s">
        <v>19</v>
      </c>
      <c r="AW266" s="13" t="s">
        <v>31</v>
      </c>
      <c r="AX266" s="13" t="s">
        <v>74</v>
      </c>
      <c r="AY266" s="160" t="s">
        <v>160</v>
      </c>
    </row>
    <row r="267" spans="1:65" s="13" customFormat="1" x14ac:dyDescent="0.2">
      <c r="B267" s="159"/>
      <c r="D267" s="155" t="s">
        <v>171</v>
      </c>
      <c r="E267" s="160" t="s">
        <v>1</v>
      </c>
      <c r="F267" s="161" t="s">
        <v>1375</v>
      </c>
      <c r="H267" s="160" t="s">
        <v>1</v>
      </c>
      <c r="L267" s="159"/>
      <c r="M267" s="162"/>
      <c r="N267" s="163"/>
      <c r="O267" s="163"/>
      <c r="P267" s="163"/>
      <c r="Q267" s="163"/>
      <c r="R267" s="163"/>
      <c r="S267" s="163"/>
      <c r="T267" s="164"/>
      <c r="AT267" s="160" t="s">
        <v>171</v>
      </c>
      <c r="AU267" s="160" t="s">
        <v>81</v>
      </c>
      <c r="AV267" s="13" t="s">
        <v>19</v>
      </c>
      <c r="AW267" s="13" t="s">
        <v>31</v>
      </c>
      <c r="AX267" s="13" t="s">
        <v>74</v>
      </c>
      <c r="AY267" s="160" t="s">
        <v>160</v>
      </c>
    </row>
    <row r="268" spans="1:65" s="14" customFormat="1" x14ac:dyDescent="0.2">
      <c r="B268" s="165"/>
      <c r="D268" s="155" t="s">
        <v>171</v>
      </c>
      <c r="E268" s="166" t="s">
        <v>1</v>
      </c>
      <c r="F268" s="167" t="s">
        <v>1376</v>
      </c>
      <c r="H268" s="168">
        <v>15.808</v>
      </c>
      <c r="L268" s="165"/>
      <c r="M268" s="169"/>
      <c r="N268" s="170"/>
      <c r="O268" s="170"/>
      <c r="P268" s="170"/>
      <c r="Q268" s="170"/>
      <c r="R268" s="170"/>
      <c r="S268" s="170"/>
      <c r="T268" s="171"/>
      <c r="AT268" s="166" t="s">
        <v>171</v>
      </c>
      <c r="AU268" s="166" t="s">
        <v>81</v>
      </c>
      <c r="AV268" s="14" t="s">
        <v>81</v>
      </c>
      <c r="AW268" s="14" t="s">
        <v>31</v>
      </c>
      <c r="AX268" s="14" t="s">
        <v>74</v>
      </c>
      <c r="AY268" s="166" t="s">
        <v>160</v>
      </c>
    </row>
    <row r="269" spans="1:65" s="13" customFormat="1" x14ac:dyDescent="0.2">
      <c r="B269" s="159"/>
      <c r="D269" s="155" t="s">
        <v>171</v>
      </c>
      <c r="E269" s="160" t="s">
        <v>1</v>
      </c>
      <c r="F269" s="161" t="s">
        <v>1363</v>
      </c>
      <c r="H269" s="160" t="s">
        <v>1</v>
      </c>
      <c r="L269" s="159"/>
      <c r="M269" s="162"/>
      <c r="N269" s="163"/>
      <c r="O269" s="163"/>
      <c r="P269" s="163"/>
      <c r="Q269" s="163"/>
      <c r="R269" s="163"/>
      <c r="S269" s="163"/>
      <c r="T269" s="164"/>
      <c r="AT269" s="160" t="s">
        <v>171</v>
      </c>
      <c r="AU269" s="160" t="s">
        <v>81</v>
      </c>
      <c r="AV269" s="13" t="s">
        <v>19</v>
      </c>
      <c r="AW269" s="13" t="s">
        <v>31</v>
      </c>
      <c r="AX269" s="13" t="s">
        <v>74</v>
      </c>
      <c r="AY269" s="160" t="s">
        <v>160</v>
      </c>
    </row>
    <row r="270" spans="1:65" s="14" customFormat="1" x14ac:dyDescent="0.2">
      <c r="B270" s="165"/>
      <c r="D270" s="155" t="s">
        <v>171</v>
      </c>
      <c r="E270" s="166" t="s">
        <v>1</v>
      </c>
      <c r="F270" s="167" t="s">
        <v>1377</v>
      </c>
      <c r="H270" s="168">
        <v>10.45</v>
      </c>
      <c r="L270" s="165"/>
      <c r="M270" s="169"/>
      <c r="N270" s="170"/>
      <c r="O270" s="170"/>
      <c r="P270" s="170"/>
      <c r="Q270" s="170"/>
      <c r="R270" s="170"/>
      <c r="S270" s="170"/>
      <c r="T270" s="171"/>
      <c r="AT270" s="166" t="s">
        <v>171</v>
      </c>
      <c r="AU270" s="166" t="s">
        <v>81</v>
      </c>
      <c r="AV270" s="14" t="s">
        <v>81</v>
      </c>
      <c r="AW270" s="14" t="s">
        <v>31</v>
      </c>
      <c r="AX270" s="14" t="s">
        <v>74</v>
      </c>
      <c r="AY270" s="166" t="s">
        <v>160</v>
      </c>
    </row>
    <row r="271" spans="1:65" s="14" customFormat="1" x14ac:dyDescent="0.2">
      <c r="B271" s="165"/>
      <c r="D271" s="155" t="s">
        <v>171</v>
      </c>
      <c r="E271" s="166" t="s">
        <v>1</v>
      </c>
      <c r="F271" s="167" t="s">
        <v>1378</v>
      </c>
      <c r="H271" s="168">
        <v>9.1579999999999995</v>
      </c>
      <c r="L271" s="165"/>
      <c r="M271" s="169"/>
      <c r="N271" s="170"/>
      <c r="O271" s="170"/>
      <c r="P271" s="170"/>
      <c r="Q271" s="170"/>
      <c r="R271" s="170"/>
      <c r="S271" s="170"/>
      <c r="T271" s="171"/>
      <c r="AT271" s="166" t="s">
        <v>171</v>
      </c>
      <c r="AU271" s="166" t="s">
        <v>81</v>
      </c>
      <c r="AV271" s="14" t="s">
        <v>81</v>
      </c>
      <c r="AW271" s="14" t="s">
        <v>31</v>
      </c>
      <c r="AX271" s="14" t="s">
        <v>74</v>
      </c>
      <c r="AY271" s="166" t="s">
        <v>160</v>
      </c>
    </row>
    <row r="272" spans="1:65" s="15" customFormat="1" x14ac:dyDescent="0.2">
      <c r="B272" s="172"/>
      <c r="D272" s="155" t="s">
        <v>171</v>
      </c>
      <c r="E272" s="173" t="s">
        <v>1</v>
      </c>
      <c r="F272" s="174" t="s">
        <v>176</v>
      </c>
      <c r="H272" s="175">
        <v>35.415999999999997</v>
      </c>
      <c r="L272" s="172"/>
      <c r="M272" s="176"/>
      <c r="N272" s="177"/>
      <c r="O272" s="177"/>
      <c r="P272" s="177"/>
      <c r="Q272" s="177"/>
      <c r="R272" s="177"/>
      <c r="S272" s="177"/>
      <c r="T272" s="178"/>
      <c r="AT272" s="173" t="s">
        <v>171</v>
      </c>
      <c r="AU272" s="173" t="s">
        <v>81</v>
      </c>
      <c r="AV272" s="15" t="s">
        <v>167</v>
      </c>
      <c r="AW272" s="15" t="s">
        <v>31</v>
      </c>
      <c r="AX272" s="15" t="s">
        <v>19</v>
      </c>
      <c r="AY272" s="173" t="s">
        <v>160</v>
      </c>
    </row>
    <row r="273" spans="1:65" s="12" customFormat="1" ht="22.9" customHeight="1" x14ac:dyDescent="0.2">
      <c r="B273" s="130"/>
      <c r="D273" s="131" t="s">
        <v>73</v>
      </c>
      <c r="E273" s="140" t="s">
        <v>183</v>
      </c>
      <c r="F273" s="140" t="s">
        <v>399</v>
      </c>
      <c r="J273" s="141">
        <f>BK273</f>
        <v>0</v>
      </c>
      <c r="L273" s="130"/>
      <c r="M273" s="134"/>
      <c r="N273" s="135"/>
      <c r="O273" s="135"/>
      <c r="P273" s="136">
        <f>SUM(P274:P300)</f>
        <v>511.77870000000001</v>
      </c>
      <c r="Q273" s="135"/>
      <c r="R273" s="136">
        <f>SUM(R274:R300)</f>
        <v>79.71868330400001</v>
      </c>
      <c r="S273" s="135"/>
      <c r="T273" s="137">
        <f>SUM(T274:T300)</f>
        <v>0</v>
      </c>
      <c r="AR273" s="131" t="s">
        <v>19</v>
      </c>
      <c r="AT273" s="138" t="s">
        <v>73</v>
      </c>
      <c r="AU273" s="138" t="s">
        <v>19</v>
      </c>
      <c r="AY273" s="131" t="s">
        <v>160</v>
      </c>
      <c r="BK273" s="139">
        <f>SUM(BK274:BK300)</f>
        <v>0</v>
      </c>
    </row>
    <row r="274" spans="1:65" s="2" customFormat="1" ht="16.5" customHeight="1" x14ac:dyDescent="0.2">
      <c r="A274" s="30"/>
      <c r="B274" s="142"/>
      <c r="C274" s="143" t="s">
        <v>344</v>
      </c>
      <c r="D274" s="143" t="s">
        <v>162</v>
      </c>
      <c r="E274" s="144" t="s">
        <v>401</v>
      </c>
      <c r="F274" s="145" t="s">
        <v>402</v>
      </c>
      <c r="G274" s="146" t="s">
        <v>179</v>
      </c>
      <c r="H274" s="147">
        <v>3.5</v>
      </c>
      <c r="I274" s="148">
        <v>0</v>
      </c>
      <c r="J274" s="148">
        <f>ROUND(I274*H274,2)</f>
        <v>0</v>
      </c>
      <c r="K274" s="145" t="s">
        <v>166</v>
      </c>
      <c r="L274" s="31"/>
      <c r="M274" s="149" t="s">
        <v>1</v>
      </c>
      <c r="N274" s="150" t="s">
        <v>39</v>
      </c>
      <c r="O274" s="151">
        <v>2.9790000000000001</v>
      </c>
      <c r="P274" s="151">
        <f>O274*H274</f>
        <v>10.426500000000001</v>
      </c>
      <c r="Q274" s="151">
        <v>0</v>
      </c>
      <c r="R274" s="151">
        <f>Q274*H274</f>
        <v>0</v>
      </c>
      <c r="S274" s="151">
        <v>0</v>
      </c>
      <c r="T274" s="152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53" t="s">
        <v>167</v>
      </c>
      <c r="AT274" s="153" t="s">
        <v>162</v>
      </c>
      <c r="AU274" s="153" t="s">
        <v>81</v>
      </c>
      <c r="AY274" s="18" t="s">
        <v>160</v>
      </c>
      <c r="BE274" s="154">
        <f>IF(N274="základní",J274,0)</f>
        <v>0</v>
      </c>
      <c r="BF274" s="154">
        <f>IF(N274="snížená",J274,0)</f>
        <v>0</v>
      </c>
      <c r="BG274" s="154">
        <f>IF(N274="zákl. přenesená",J274,0)</f>
        <v>0</v>
      </c>
      <c r="BH274" s="154">
        <f>IF(N274="sníž. přenesená",J274,0)</f>
        <v>0</v>
      </c>
      <c r="BI274" s="154">
        <f>IF(N274="nulová",J274,0)</f>
        <v>0</v>
      </c>
      <c r="BJ274" s="18" t="s">
        <v>19</v>
      </c>
      <c r="BK274" s="154">
        <f>ROUND(I274*H274,2)</f>
        <v>0</v>
      </c>
      <c r="BL274" s="18" t="s">
        <v>167</v>
      </c>
      <c r="BM274" s="153" t="s">
        <v>798</v>
      </c>
    </row>
    <row r="275" spans="1:65" s="2" customFormat="1" x14ac:dyDescent="0.2">
      <c r="A275" s="30"/>
      <c r="B275" s="31"/>
      <c r="C275" s="30"/>
      <c r="D275" s="155" t="s">
        <v>169</v>
      </c>
      <c r="E275" s="30"/>
      <c r="F275" s="156" t="s">
        <v>404</v>
      </c>
      <c r="G275" s="30"/>
      <c r="H275" s="30"/>
      <c r="I275" s="30"/>
      <c r="J275" s="30"/>
      <c r="K275" s="30"/>
      <c r="L275" s="31"/>
      <c r="M275" s="157"/>
      <c r="N275" s="158"/>
      <c r="O275" s="56"/>
      <c r="P275" s="56"/>
      <c r="Q275" s="56"/>
      <c r="R275" s="56"/>
      <c r="S275" s="56"/>
      <c r="T275" s="57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T275" s="18" t="s">
        <v>169</v>
      </c>
      <c r="AU275" s="18" t="s">
        <v>81</v>
      </c>
    </row>
    <row r="276" spans="1:65" s="13" customFormat="1" x14ac:dyDescent="0.2">
      <c r="B276" s="159"/>
      <c r="D276" s="155" t="s">
        <v>171</v>
      </c>
      <c r="E276" s="160" t="s">
        <v>1</v>
      </c>
      <c r="F276" s="161" t="s">
        <v>1379</v>
      </c>
      <c r="H276" s="160" t="s">
        <v>1</v>
      </c>
      <c r="L276" s="159"/>
      <c r="M276" s="162"/>
      <c r="N276" s="163"/>
      <c r="O276" s="163"/>
      <c r="P276" s="163"/>
      <c r="Q276" s="163"/>
      <c r="R276" s="163"/>
      <c r="S276" s="163"/>
      <c r="T276" s="164"/>
      <c r="AT276" s="160" t="s">
        <v>171</v>
      </c>
      <c r="AU276" s="160" t="s">
        <v>81</v>
      </c>
      <c r="AV276" s="13" t="s">
        <v>19</v>
      </c>
      <c r="AW276" s="13" t="s">
        <v>31</v>
      </c>
      <c r="AX276" s="13" t="s">
        <v>74</v>
      </c>
      <c r="AY276" s="160" t="s">
        <v>160</v>
      </c>
    </row>
    <row r="277" spans="1:65" s="14" customFormat="1" x14ac:dyDescent="0.2">
      <c r="B277" s="165"/>
      <c r="D277" s="155" t="s">
        <v>171</v>
      </c>
      <c r="E277" s="166" t="s">
        <v>1</v>
      </c>
      <c r="F277" s="167" t="s">
        <v>1380</v>
      </c>
      <c r="H277" s="168">
        <v>3.5</v>
      </c>
      <c r="L277" s="165"/>
      <c r="M277" s="169"/>
      <c r="N277" s="170"/>
      <c r="O277" s="170"/>
      <c r="P277" s="170"/>
      <c r="Q277" s="170"/>
      <c r="R277" s="170"/>
      <c r="S277" s="170"/>
      <c r="T277" s="171"/>
      <c r="AT277" s="166" t="s">
        <v>171</v>
      </c>
      <c r="AU277" s="166" t="s">
        <v>81</v>
      </c>
      <c r="AV277" s="14" t="s">
        <v>81</v>
      </c>
      <c r="AW277" s="14" t="s">
        <v>31</v>
      </c>
      <c r="AX277" s="14" t="s">
        <v>19</v>
      </c>
      <c r="AY277" s="166" t="s">
        <v>160</v>
      </c>
    </row>
    <row r="278" spans="1:65" s="2" customFormat="1" ht="16.5" customHeight="1" x14ac:dyDescent="0.2">
      <c r="A278" s="30"/>
      <c r="B278" s="142"/>
      <c r="C278" s="143" t="s">
        <v>351</v>
      </c>
      <c r="D278" s="143" t="s">
        <v>162</v>
      </c>
      <c r="E278" s="144" t="s">
        <v>408</v>
      </c>
      <c r="F278" s="145" t="s">
        <v>409</v>
      </c>
      <c r="G278" s="146" t="s">
        <v>165</v>
      </c>
      <c r="H278" s="147">
        <v>17.079999999999998</v>
      </c>
      <c r="I278" s="148">
        <v>0</v>
      </c>
      <c r="J278" s="148">
        <f>ROUND(I278*H278,2)</f>
        <v>0</v>
      </c>
      <c r="K278" s="145" t="s">
        <v>166</v>
      </c>
      <c r="L278" s="31"/>
      <c r="M278" s="149" t="s">
        <v>1</v>
      </c>
      <c r="N278" s="150" t="s">
        <v>39</v>
      </c>
      <c r="O278" s="151">
        <v>3.14</v>
      </c>
      <c r="P278" s="151">
        <f>O278*H278</f>
        <v>53.6312</v>
      </c>
      <c r="Q278" s="151">
        <v>4.1744200000000002E-2</v>
      </c>
      <c r="R278" s="151">
        <f>Q278*H278</f>
        <v>0.71299093599999996</v>
      </c>
      <c r="S278" s="151">
        <v>0</v>
      </c>
      <c r="T278" s="152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53" t="s">
        <v>167</v>
      </c>
      <c r="AT278" s="153" t="s">
        <v>162</v>
      </c>
      <c r="AU278" s="153" t="s">
        <v>81</v>
      </c>
      <c r="AY278" s="18" t="s">
        <v>160</v>
      </c>
      <c r="BE278" s="154">
        <f>IF(N278="základní",J278,0)</f>
        <v>0</v>
      </c>
      <c r="BF278" s="154">
        <f>IF(N278="snížená",J278,0)</f>
        <v>0</v>
      </c>
      <c r="BG278" s="154">
        <f>IF(N278="zákl. přenesená",J278,0)</f>
        <v>0</v>
      </c>
      <c r="BH278" s="154">
        <f>IF(N278="sníž. přenesená",J278,0)</f>
        <v>0</v>
      </c>
      <c r="BI278" s="154">
        <f>IF(N278="nulová",J278,0)</f>
        <v>0</v>
      </c>
      <c r="BJ278" s="18" t="s">
        <v>19</v>
      </c>
      <c r="BK278" s="154">
        <f>ROUND(I278*H278,2)</f>
        <v>0</v>
      </c>
      <c r="BL278" s="18" t="s">
        <v>167</v>
      </c>
      <c r="BM278" s="153" t="s">
        <v>803</v>
      </c>
    </row>
    <row r="279" spans="1:65" s="2" customFormat="1" x14ac:dyDescent="0.2">
      <c r="A279" s="30"/>
      <c r="B279" s="31"/>
      <c r="C279" s="30"/>
      <c r="D279" s="155" t="s">
        <v>169</v>
      </c>
      <c r="E279" s="30"/>
      <c r="F279" s="156" t="s">
        <v>411</v>
      </c>
      <c r="G279" s="30"/>
      <c r="H279" s="30"/>
      <c r="I279" s="30"/>
      <c r="J279" s="30"/>
      <c r="K279" s="30"/>
      <c r="L279" s="31"/>
      <c r="M279" s="157"/>
      <c r="N279" s="158"/>
      <c r="O279" s="56"/>
      <c r="P279" s="56"/>
      <c r="Q279" s="56"/>
      <c r="R279" s="56"/>
      <c r="S279" s="56"/>
      <c r="T279" s="57"/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T279" s="18" t="s">
        <v>169</v>
      </c>
      <c r="AU279" s="18" t="s">
        <v>81</v>
      </c>
    </row>
    <row r="280" spans="1:65" s="13" customFormat="1" x14ac:dyDescent="0.2">
      <c r="B280" s="159"/>
      <c r="D280" s="155" t="s">
        <v>171</v>
      </c>
      <c r="E280" s="160" t="s">
        <v>1</v>
      </c>
      <c r="F280" s="161" t="s">
        <v>1381</v>
      </c>
      <c r="H280" s="160" t="s">
        <v>1</v>
      </c>
      <c r="L280" s="159"/>
      <c r="M280" s="162"/>
      <c r="N280" s="163"/>
      <c r="O280" s="163"/>
      <c r="P280" s="163"/>
      <c r="Q280" s="163"/>
      <c r="R280" s="163"/>
      <c r="S280" s="163"/>
      <c r="T280" s="164"/>
      <c r="AT280" s="160" t="s">
        <v>171</v>
      </c>
      <c r="AU280" s="160" t="s">
        <v>81</v>
      </c>
      <c r="AV280" s="13" t="s">
        <v>19</v>
      </c>
      <c r="AW280" s="13" t="s">
        <v>31</v>
      </c>
      <c r="AX280" s="13" t="s">
        <v>74</v>
      </c>
      <c r="AY280" s="160" t="s">
        <v>160</v>
      </c>
    </row>
    <row r="281" spans="1:65" s="14" customFormat="1" x14ac:dyDescent="0.2">
      <c r="B281" s="165"/>
      <c r="D281" s="155" t="s">
        <v>171</v>
      </c>
      <c r="E281" s="166" t="s">
        <v>1</v>
      </c>
      <c r="F281" s="167" t="s">
        <v>1382</v>
      </c>
      <c r="H281" s="168">
        <v>16.2</v>
      </c>
      <c r="L281" s="165"/>
      <c r="M281" s="169"/>
      <c r="N281" s="170"/>
      <c r="O281" s="170"/>
      <c r="P281" s="170"/>
      <c r="Q281" s="170"/>
      <c r="R281" s="170"/>
      <c r="S281" s="170"/>
      <c r="T281" s="171"/>
      <c r="AT281" s="166" t="s">
        <v>171</v>
      </c>
      <c r="AU281" s="166" t="s">
        <v>81</v>
      </c>
      <c r="AV281" s="14" t="s">
        <v>81</v>
      </c>
      <c r="AW281" s="14" t="s">
        <v>31</v>
      </c>
      <c r="AX281" s="14" t="s">
        <v>74</v>
      </c>
      <c r="AY281" s="166" t="s">
        <v>160</v>
      </c>
    </row>
    <row r="282" spans="1:65" s="14" customFormat="1" x14ac:dyDescent="0.2">
      <c r="B282" s="165"/>
      <c r="D282" s="155" t="s">
        <v>171</v>
      </c>
      <c r="E282" s="166" t="s">
        <v>1</v>
      </c>
      <c r="F282" s="167" t="s">
        <v>809</v>
      </c>
      <c r="H282" s="168">
        <v>0.88</v>
      </c>
      <c r="L282" s="165"/>
      <c r="M282" s="169"/>
      <c r="N282" s="170"/>
      <c r="O282" s="170"/>
      <c r="P282" s="170"/>
      <c r="Q282" s="170"/>
      <c r="R282" s="170"/>
      <c r="S282" s="170"/>
      <c r="T282" s="171"/>
      <c r="AT282" s="166" t="s">
        <v>171</v>
      </c>
      <c r="AU282" s="166" t="s">
        <v>81</v>
      </c>
      <c r="AV282" s="14" t="s">
        <v>81</v>
      </c>
      <c r="AW282" s="14" t="s">
        <v>31</v>
      </c>
      <c r="AX282" s="14" t="s">
        <v>74</v>
      </c>
      <c r="AY282" s="166" t="s">
        <v>160</v>
      </c>
    </row>
    <row r="283" spans="1:65" s="15" customFormat="1" x14ac:dyDescent="0.2">
      <c r="B283" s="172"/>
      <c r="D283" s="155" t="s">
        <v>171</v>
      </c>
      <c r="E283" s="173" t="s">
        <v>1</v>
      </c>
      <c r="F283" s="174" t="s">
        <v>176</v>
      </c>
      <c r="H283" s="175">
        <v>17.079999999999998</v>
      </c>
      <c r="L283" s="172"/>
      <c r="M283" s="176"/>
      <c r="N283" s="177"/>
      <c r="O283" s="177"/>
      <c r="P283" s="177"/>
      <c r="Q283" s="177"/>
      <c r="R283" s="177"/>
      <c r="S283" s="177"/>
      <c r="T283" s="178"/>
      <c r="AT283" s="173" t="s">
        <v>171</v>
      </c>
      <c r="AU283" s="173" t="s">
        <v>81</v>
      </c>
      <c r="AV283" s="15" t="s">
        <v>167</v>
      </c>
      <c r="AW283" s="15" t="s">
        <v>31</v>
      </c>
      <c r="AX283" s="15" t="s">
        <v>19</v>
      </c>
      <c r="AY283" s="173" t="s">
        <v>160</v>
      </c>
    </row>
    <row r="284" spans="1:65" s="2" customFormat="1" ht="16.5" customHeight="1" x14ac:dyDescent="0.2">
      <c r="A284" s="30"/>
      <c r="B284" s="142"/>
      <c r="C284" s="143" t="s">
        <v>356</v>
      </c>
      <c r="D284" s="143" t="s">
        <v>162</v>
      </c>
      <c r="E284" s="144" t="s">
        <v>414</v>
      </c>
      <c r="F284" s="145" t="s">
        <v>415</v>
      </c>
      <c r="G284" s="146" t="s">
        <v>165</v>
      </c>
      <c r="H284" s="147">
        <v>16.64</v>
      </c>
      <c r="I284" s="148">
        <v>0</v>
      </c>
      <c r="J284" s="148">
        <f>ROUND(I284*H284,2)</f>
        <v>0</v>
      </c>
      <c r="K284" s="145" t="s">
        <v>166</v>
      </c>
      <c r="L284" s="31"/>
      <c r="M284" s="149" t="s">
        <v>1</v>
      </c>
      <c r="N284" s="150" t="s">
        <v>39</v>
      </c>
      <c r="O284" s="151">
        <v>0.45</v>
      </c>
      <c r="P284" s="151">
        <f>O284*H284</f>
        <v>7.4880000000000004</v>
      </c>
      <c r="Q284" s="151">
        <v>1.5E-5</v>
      </c>
      <c r="R284" s="151">
        <f>Q284*H284</f>
        <v>2.496E-4</v>
      </c>
      <c r="S284" s="151">
        <v>0</v>
      </c>
      <c r="T284" s="152">
        <f>S284*H284</f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153" t="s">
        <v>167</v>
      </c>
      <c r="AT284" s="153" t="s">
        <v>162</v>
      </c>
      <c r="AU284" s="153" t="s">
        <v>81</v>
      </c>
      <c r="AY284" s="18" t="s">
        <v>160</v>
      </c>
      <c r="BE284" s="154">
        <f>IF(N284="základní",J284,0)</f>
        <v>0</v>
      </c>
      <c r="BF284" s="154">
        <f>IF(N284="snížená",J284,0)</f>
        <v>0</v>
      </c>
      <c r="BG284" s="154">
        <f>IF(N284="zákl. přenesená",J284,0)</f>
        <v>0</v>
      </c>
      <c r="BH284" s="154">
        <f>IF(N284="sníž. přenesená",J284,0)</f>
        <v>0</v>
      </c>
      <c r="BI284" s="154">
        <f>IF(N284="nulová",J284,0)</f>
        <v>0</v>
      </c>
      <c r="BJ284" s="18" t="s">
        <v>19</v>
      </c>
      <c r="BK284" s="154">
        <f>ROUND(I284*H284,2)</f>
        <v>0</v>
      </c>
      <c r="BL284" s="18" t="s">
        <v>167</v>
      </c>
      <c r="BM284" s="153" t="s">
        <v>810</v>
      </c>
    </row>
    <row r="285" spans="1:65" s="2" customFormat="1" x14ac:dyDescent="0.2">
      <c r="A285" s="30"/>
      <c r="B285" s="31"/>
      <c r="C285" s="30"/>
      <c r="D285" s="155" t="s">
        <v>169</v>
      </c>
      <c r="E285" s="30"/>
      <c r="F285" s="156" t="s">
        <v>417</v>
      </c>
      <c r="G285" s="30"/>
      <c r="H285" s="30"/>
      <c r="I285" s="30"/>
      <c r="J285" s="30"/>
      <c r="K285" s="30"/>
      <c r="L285" s="31"/>
      <c r="M285" s="157"/>
      <c r="N285" s="158"/>
      <c r="O285" s="56"/>
      <c r="P285" s="56"/>
      <c r="Q285" s="56"/>
      <c r="R285" s="56"/>
      <c r="S285" s="56"/>
      <c r="T285" s="57"/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T285" s="18" t="s">
        <v>169</v>
      </c>
      <c r="AU285" s="18" t="s">
        <v>81</v>
      </c>
    </row>
    <row r="286" spans="1:65" s="2" customFormat="1" ht="16.5" customHeight="1" x14ac:dyDescent="0.2">
      <c r="A286" s="30"/>
      <c r="B286" s="142"/>
      <c r="C286" s="143" t="s">
        <v>362</v>
      </c>
      <c r="D286" s="143" t="s">
        <v>162</v>
      </c>
      <c r="E286" s="144" t="s">
        <v>419</v>
      </c>
      <c r="F286" s="145" t="s">
        <v>420</v>
      </c>
      <c r="G286" s="146" t="s">
        <v>245</v>
      </c>
      <c r="H286" s="147">
        <v>0.84</v>
      </c>
      <c r="I286" s="148">
        <v>0</v>
      </c>
      <c r="J286" s="148">
        <f>ROUND(I286*H286,2)</f>
        <v>0</v>
      </c>
      <c r="K286" s="145" t="s">
        <v>166</v>
      </c>
      <c r="L286" s="31"/>
      <c r="M286" s="149" t="s">
        <v>1</v>
      </c>
      <c r="N286" s="150" t="s">
        <v>39</v>
      </c>
      <c r="O286" s="151">
        <v>47.35</v>
      </c>
      <c r="P286" s="151">
        <f>O286*H286</f>
        <v>39.774000000000001</v>
      </c>
      <c r="Q286" s="151">
        <v>1.0487652000000001</v>
      </c>
      <c r="R286" s="151">
        <f>Q286*H286</f>
        <v>0.88096276800000006</v>
      </c>
      <c r="S286" s="151">
        <v>0</v>
      </c>
      <c r="T286" s="152">
        <f>S286*H286</f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53" t="s">
        <v>167</v>
      </c>
      <c r="AT286" s="153" t="s">
        <v>162</v>
      </c>
      <c r="AU286" s="153" t="s">
        <v>81</v>
      </c>
      <c r="AY286" s="18" t="s">
        <v>160</v>
      </c>
      <c r="BE286" s="154">
        <f>IF(N286="základní",J286,0)</f>
        <v>0</v>
      </c>
      <c r="BF286" s="154">
        <f>IF(N286="snížená",J286,0)</f>
        <v>0</v>
      </c>
      <c r="BG286" s="154">
        <f>IF(N286="zákl. přenesená",J286,0)</f>
        <v>0</v>
      </c>
      <c r="BH286" s="154">
        <f>IF(N286="sníž. přenesená",J286,0)</f>
        <v>0</v>
      </c>
      <c r="BI286" s="154">
        <f>IF(N286="nulová",J286,0)</f>
        <v>0</v>
      </c>
      <c r="BJ286" s="18" t="s">
        <v>19</v>
      </c>
      <c r="BK286" s="154">
        <f>ROUND(I286*H286,2)</f>
        <v>0</v>
      </c>
      <c r="BL286" s="18" t="s">
        <v>167</v>
      </c>
      <c r="BM286" s="153" t="s">
        <v>811</v>
      </c>
    </row>
    <row r="287" spans="1:65" s="2" customFormat="1" ht="19.5" x14ac:dyDescent="0.2">
      <c r="A287" s="30"/>
      <c r="B287" s="31"/>
      <c r="C287" s="30"/>
      <c r="D287" s="155" t="s">
        <v>169</v>
      </c>
      <c r="E287" s="30"/>
      <c r="F287" s="156" t="s">
        <v>422</v>
      </c>
      <c r="G287" s="30"/>
      <c r="H287" s="30"/>
      <c r="I287" s="30"/>
      <c r="J287" s="30"/>
      <c r="K287" s="30"/>
      <c r="L287" s="31"/>
      <c r="M287" s="157"/>
      <c r="N287" s="158"/>
      <c r="O287" s="56"/>
      <c r="P287" s="56"/>
      <c r="Q287" s="56"/>
      <c r="R287" s="56"/>
      <c r="S287" s="56"/>
      <c r="T287" s="57"/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T287" s="18" t="s">
        <v>169</v>
      </c>
      <c r="AU287" s="18" t="s">
        <v>81</v>
      </c>
    </row>
    <row r="288" spans="1:65" s="13" customFormat="1" x14ac:dyDescent="0.2">
      <c r="B288" s="159"/>
      <c r="D288" s="155" t="s">
        <v>171</v>
      </c>
      <c r="E288" s="160" t="s">
        <v>1</v>
      </c>
      <c r="F288" s="161" t="s">
        <v>1383</v>
      </c>
      <c r="H288" s="160" t="s">
        <v>1</v>
      </c>
      <c r="L288" s="159"/>
      <c r="M288" s="162"/>
      <c r="N288" s="163"/>
      <c r="O288" s="163"/>
      <c r="P288" s="163"/>
      <c r="Q288" s="163"/>
      <c r="R288" s="163"/>
      <c r="S288" s="163"/>
      <c r="T288" s="164"/>
      <c r="AT288" s="160" t="s">
        <v>171</v>
      </c>
      <c r="AU288" s="160" t="s">
        <v>81</v>
      </c>
      <c r="AV288" s="13" t="s">
        <v>19</v>
      </c>
      <c r="AW288" s="13" t="s">
        <v>31</v>
      </c>
      <c r="AX288" s="13" t="s">
        <v>74</v>
      </c>
      <c r="AY288" s="160" t="s">
        <v>160</v>
      </c>
    </row>
    <row r="289" spans="1:65" s="14" customFormat="1" x14ac:dyDescent="0.2">
      <c r="B289" s="165"/>
      <c r="D289" s="155" t="s">
        <v>171</v>
      </c>
      <c r="E289" s="166" t="s">
        <v>1</v>
      </c>
      <c r="F289" s="167" t="s">
        <v>1384</v>
      </c>
      <c r="H289" s="168">
        <v>0.84</v>
      </c>
      <c r="L289" s="165"/>
      <c r="M289" s="169"/>
      <c r="N289" s="170"/>
      <c r="O289" s="170"/>
      <c r="P289" s="170"/>
      <c r="Q289" s="170"/>
      <c r="R289" s="170"/>
      <c r="S289" s="170"/>
      <c r="T289" s="171"/>
      <c r="AT289" s="166" t="s">
        <v>171</v>
      </c>
      <c r="AU289" s="166" t="s">
        <v>81</v>
      </c>
      <c r="AV289" s="14" t="s">
        <v>81</v>
      </c>
      <c r="AW289" s="14" t="s">
        <v>31</v>
      </c>
      <c r="AX289" s="14" t="s">
        <v>19</v>
      </c>
      <c r="AY289" s="166" t="s">
        <v>160</v>
      </c>
    </row>
    <row r="290" spans="1:65" s="2" customFormat="1" ht="24" customHeight="1" x14ac:dyDescent="0.2">
      <c r="A290" s="30"/>
      <c r="B290" s="142"/>
      <c r="C290" s="143" t="s">
        <v>369</v>
      </c>
      <c r="D290" s="143" t="s">
        <v>162</v>
      </c>
      <c r="E290" s="144" t="s">
        <v>1385</v>
      </c>
      <c r="F290" s="145" t="s">
        <v>1386</v>
      </c>
      <c r="G290" s="146" t="s">
        <v>179</v>
      </c>
      <c r="H290" s="147">
        <v>29</v>
      </c>
      <c r="I290" s="148">
        <v>0</v>
      </c>
      <c r="J290" s="148">
        <f>ROUND(I290*H290,2)</f>
        <v>0</v>
      </c>
      <c r="K290" s="145" t="s">
        <v>166</v>
      </c>
      <c r="L290" s="31"/>
      <c r="M290" s="149" t="s">
        <v>1</v>
      </c>
      <c r="N290" s="150" t="s">
        <v>39</v>
      </c>
      <c r="O290" s="151">
        <v>13.750999999999999</v>
      </c>
      <c r="P290" s="151">
        <f>O290*H290</f>
        <v>398.779</v>
      </c>
      <c r="Q290" s="151">
        <v>2.6843599999999999</v>
      </c>
      <c r="R290" s="151">
        <f>Q290*H290</f>
        <v>77.846440000000001</v>
      </c>
      <c r="S290" s="151">
        <v>0</v>
      </c>
      <c r="T290" s="152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3" t="s">
        <v>167</v>
      </c>
      <c r="AT290" s="153" t="s">
        <v>162</v>
      </c>
      <c r="AU290" s="153" t="s">
        <v>81</v>
      </c>
      <c r="AY290" s="18" t="s">
        <v>160</v>
      </c>
      <c r="BE290" s="154">
        <f>IF(N290="základní",J290,0)</f>
        <v>0</v>
      </c>
      <c r="BF290" s="154">
        <f>IF(N290="snížená",J290,0)</f>
        <v>0</v>
      </c>
      <c r="BG290" s="154">
        <f>IF(N290="zákl. přenesená",J290,0)</f>
        <v>0</v>
      </c>
      <c r="BH290" s="154">
        <f>IF(N290="sníž. přenesená",J290,0)</f>
        <v>0</v>
      </c>
      <c r="BI290" s="154">
        <f>IF(N290="nulová",J290,0)</f>
        <v>0</v>
      </c>
      <c r="BJ290" s="18" t="s">
        <v>19</v>
      </c>
      <c r="BK290" s="154">
        <f>ROUND(I290*H290,2)</f>
        <v>0</v>
      </c>
      <c r="BL290" s="18" t="s">
        <v>167</v>
      </c>
      <c r="BM290" s="153" t="s">
        <v>1387</v>
      </c>
    </row>
    <row r="291" spans="1:65" s="2" customFormat="1" ht="29.25" x14ac:dyDescent="0.2">
      <c r="A291" s="30"/>
      <c r="B291" s="31"/>
      <c r="C291" s="30"/>
      <c r="D291" s="155" t="s">
        <v>169</v>
      </c>
      <c r="E291" s="30"/>
      <c r="F291" s="156" t="s">
        <v>1388</v>
      </c>
      <c r="G291" s="30"/>
      <c r="H291" s="30"/>
      <c r="I291" s="30"/>
      <c r="J291" s="30"/>
      <c r="K291" s="30"/>
      <c r="L291" s="31"/>
      <c r="M291" s="157"/>
      <c r="N291" s="158"/>
      <c r="O291" s="56"/>
      <c r="P291" s="56"/>
      <c r="Q291" s="56"/>
      <c r="R291" s="56"/>
      <c r="S291" s="56"/>
      <c r="T291" s="57"/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T291" s="18" t="s">
        <v>169</v>
      </c>
      <c r="AU291" s="18" t="s">
        <v>81</v>
      </c>
    </row>
    <row r="292" spans="1:65" s="13" customFormat="1" x14ac:dyDescent="0.2">
      <c r="B292" s="159"/>
      <c r="D292" s="155" t="s">
        <v>171</v>
      </c>
      <c r="E292" s="160" t="s">
        <v>1</v>
      </c>
      <c r="F292" s="161" t="s">
        <v>1389</v>
      </c>
      <c r="H292" s="160" t="s">
        <v>1</v>
      </c>
      <c r="L292" s="159"/>
      <c r="M292" s="162"/>
      <c r="N292" s="163"/>
      <c r="O292" s="163"/>
      <c r="P292" s="163"/>
      <c r="Q292" s="163"/>
      <c r="R292" s="163"/>
      <c r="S292" s="163"/>
      <c r="T292" s="164"/>
      <c r="AT292" s="160" t="s">
        <v>171</v>
      </c>
      <c r="AU292" s="160" t="s">
        <v>81</v>
      </c>
      <c r="AV292" s="13" t="s">
        <v>19</v>
      </c>
      <c r="AW292" s="13" t="s">
        <v>31</v>
      </c>
      <c r="AX292" s="13" t="s">
        <v>74</v>
      </c>
      <c r="AY292" s="160" t="s">
        <v>160</v>
      </c>
    </row>
    <row r="293" spans="1:65" s="13" customFormat="1" x14ac:dyDescent="0.2">
      <c r="B293" s="159"/>
      <c r="D293" s="155" t="s">
        <v>171</v>
      </c>
      <c r="E293" s="160" t="s">
        <v>1</v>
      </c>
      <c r="F293" s="161" t="s">
        <v>1390</v>
      </c>
      <c r="H293" s="160" t="s">
        <v>1</v>
      </c>
      <c r="L293" s="159"/>
      <c r="M293" s="162"/>
      <c r="N293" s="163"/>
      <c r="O293" s="163"/>
      <c r="P293" s="163"/>
      <c r="Q293" s="163"/>
      <c r="R293" s="163"/>
      <c r="S293" s="163"/>
      <c r="T293" s="164"/>
      <c r="AT293" s="160" t="s">
        <v>171</v>
      </c>
      <c r="AU293" s="160" t="s">
        <v>81</v>
      </c>
      <c r="AV293" s="13" t="s">
        <v>19</v>
      </c>
      <c r="AW293" s="13" t="s">
        <v>31</v>
      </c>
      <c r="AX293" s="13" t="s">
        <v>74</v>
      </c>
      <c r="AY293" s="160" t="s">
        <v>160</v>
      </c>
    </row>
    <row r="294" spans="1:65" s="14" customFormat="1" x14ac:dyDescent="0.2">
      <c r="B294" s="165"/>
      <c r="D294" s="155" t="s">
        <v>171</v>
      </c>
      <c r="E294" s="166" t="s">
        <v>1</v>
      </c>
      <c r="F294" s="167" t="s">
        <v>263</v>
      </c>
      <c r="H294" s="168">
        <v>13</v>
      </c>
      <c r="L294" s="165"/>
      <c r="M294" s="169"/>
      <c r="N294" s="170"/>
      <c r="O294" s="170"/>
      <c r="P294" s="170"/>
      <c r="Q294" s="170"/>
      <c r="R294" s="170"/>
      <c r="S294" s="170"/>
      <c r="T294" s="171"/>
      <c r="AT294" s="166" t="s">
        <v>171</v>
      </c>
      <c r="AU294" s="166" t="s">
        <v>81</v>
      </c>
      <c r="AV294" s="14" t="s">
        <v>81</v>
      </c>
      <c r="AW294" s="14" t="s">
        <v>31</v>
      </c>
      <c r="AX294" s="14" t="s">
        <v>74</v>
      </c>
      <c r="AY294" s="166" t="s">
        <v>160</v>
      </c>
    </row>
    <row r="295" spans="1:65" s="13" customFormat="1" x14ac:dyDescent="0.2">
      <c r="B295" s="159"/>
      <c r="D295" s="155" t="s">
        <v>171</v>
      </c>
      <c r="E295" s="160" t="s">
        <v>1</v>
      </c>
      <c r="F295" s="161" t="s">
        <v>1391</v>
      </c>
      <c r="H295" s="160" t="s">
        <v>1</v>
      </c>
      <c r="L295" s="159"/>
      <c r="M295" s="162"/>
      <c r="N295" s="163"/>
      <c r="O295" s="163"/>
      <c r="P295" s="163"/>
      <c r="Q295" s="163"/>
      <c r="R295" s="163"/>
      <c r="S295" s="163"/>
      <c r="T295" s="164"/>
      <c r="AT295" s="160" t="s">
        <v>171</v>
      </c>
      <c r="AU295" s="160" t="s">
        <v>81</v>
      </c>
      <c r="AV295" s="13" t="s">
        <v>19</v>
      </c>
      <c r="AW295" s="13" t="s">
        <v>31</v>
      </c>
      <c r="AX295" s="13" t="s">
        <v>74</v>
      </c>
      <c r="AY295" s="160" t="s">
        <v>160</v>
      </c>
    </row>
    <row r="296" spans="1:65" s="14" customFormat="1" x14ac:dyDescent="0.2">
      <c r="B296" s="165"/>
      <c r="D296" s="155" t="s">
        <v>171</v>
      </c>
      <c r="E296" s="166" t="s">
        <v>1</v>
      </c>
      <c r="F296" s="167" t="s">
        <v>279</v>
      </c>
      <c r="H296" s="168">
        <v>16</v>
      </c>
      <c r="L296" s="165"/>
      <c r="M296" s="169"/>
      <c r="N296" s="170"/>
      <c r="O296" s="170"/>
      <c r="P296" s="170"/>
      <c r="Q296" s="170"/>
      <c r="R296" s="170"/>
      <c r="S296" s="170"/>
      <c r="T296" s="171"/>
      <c r="AT296" s="166" t="s">
        <v>171</v>
      </c>
      <c r="AU296" s="166" t="s">
        <v>81</v>
      </c>
      <c r="AV296" s="14" t="s">
        <v>81</v>
      </c>
      <c r="AW296" s="14" t="s">
        <v>31</v>
      </c>
      <c r="AX296" s="14" t="s">
        <v>74</v>
      </c>
      <c r="AY296" s="166" t="s">
        <v>160</v>
      </c>
    </row>
    <row r="297" spans="1:65" s="15" customFormat="1" x14ac:dyDescent="0.2">
      <c r="B297" s="172"/>
      <c r="D297" s="155" t="s">
        <v>171</v>
      </c>
      <c r="E297" s="173" t="s">
        <v>1</v>
      </c>
      <c r="F297" s="174" t="s">
        <v>176</v>
      </c>
      <c r="H297" s="175">
        <v>29</v>
      </c>
      <c r="L297" s="172"/>
      <c r="M297" s="176"/>
      <c r="N297" s="177"/>
      <c r="O297" s="177"/>
      <c r="P297" s="177"/>
      <c r="Q297" s="177"/>
      <c r="R297" s="177"/>
      <c r="S297" s="177"/>
      <c r="T297" s="178"/>
      <c r="AT297" s="173" t="s">
        <v>171</v>
      </c>
      <c r="AU297" s="173" t="s">
        <v>81</v>
      </c>
      <c r="AV297" s="15" t="s">
        <v>167</v>
      </c>
      <c r="AW297" s="15" t="s">
        <v>31</v>
      </c>
      <c r="AX297" s="15" t="s">
        <v>19</v>
      </c>
      <c r="AY297" s="173" t="s">
        <v>160</v>
      </c>
    </row>
    <row r="298" spans="1:65" s="2" customFormat="1" ht="24" customHeight="1" x14ac:dyDescent="0.2">
      <c r="A298" s="30"/>
      <c r="B298" s="142"/>
      <c r="C298" s="143" t="s">
        <v>376</v>
      </c>
      <c r="D298" s="143" t="s">
        <v>162</v>
      </c>
      <c r="E298" s="144" t="s">
        <v>1392</v>
      </c>
      <c r="F298" s="145" t="s">
        <v>1393</v>
      </c>
      <c r="G298" s="146" t="s">
        <v>186</v>
      </c>
      <c r="H298" s="147">
        <v>42</v>
      </c>
      <c r="I298" s="148">
        <v>0</v>
      </c>
      <c r="J298" s="148">
        <f>ROUND(I298*H298,2)</f>
        <v>0</v>
      </c>
      <c r="K298" s="145" t="s">
        <v>166</v>
      </c>
      <c r="L298" s="31"/>
      <c r="M298" s="149" t="s">
        <v>1</v>
      </c>
      <c r="N298" s="150" t="s">
        <v>39</v>
      </c>
      <c r="O298" s="151">
        <v>0.04</v>
      </c>
      <c r="P298" s="151">
        <f>O298*H298</f>
        <v>1.68</v>
      </c>
      <c r="Q298" s="151">
        <v>6.62E-3</v>
      </c>
      <c r="R298" s="151">
        <f>Q298*H298</f>
        <v>0.27804000000000001</v>
      </c>
      <c r="S298" s="151">
        <v>0</v>
      </c>
      <c r="T298" s="152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3" t="s">
        <v>167</v>
      </c>
      <c r="AT298" s="153" t="s">
        <v>162</v>
      </c>
      <c r="AU298" s="153" t="s">
        <v>81</v>
      </c>
      <c r="AY298" s="18" t="s">
        <v>160</v>
      </c>
      <c r="BE298" s="154">
        <f>IF(N298="základní",J298,0)</f>
        <v>0</v>
      </c>
      <c r="BF298" s="154">
        <f>IF(N298="snížená",J298,0)</f>
        <v>0</v>
      </c>
      <c r="BG298" s="154">
        <f>IF(N298="zákl. přenesená",J298,0)</f>
        <v>0</v>
      </c>
      <c r="BH298" s="154">
        <f>IF(N298="sníž. přenesená",J298,0)</f>
        <v>0</v>
      </c>
      <c r="BI298" s="154">
        <f>IF(N298="nulová",J298,0)</f>
        <v>0</v>
      </c>
      <c r="BJ298" s="18" t="s">
        <v>19</v>
      </c>
      <c r="BK298" s="154">
        <f>ROUND(I298*H298,2)</f>
        <v>0</v>
      </c>
      <c r="BL298" s="18" t="s">
        <v>167</v>
      </c>
      <c r="BM298" s="153" t="s">
        <v>1394</v>
      </c>
    </row>
    <row r="299" spans="1:65" s="2" customFormat="1" ht="19.5" x14ac:dyDescent="0.2">
      <c r="A299" s="30"/>
      <c r="B299" s="31"/>
      <c r="C299" s="30"/>
      <c r="D299" s="155" t="s">
        <v>169</v>
      </c>
      <c r="E299" s="30"/>
      <c r="F299" s="156" t="s">
        <v>1395</v>
      </c>
      <c r="G299" s="30"/>
      <c r="H299" s="30"/>
      <c r="I299" s="30"/>
      <c r="J299" s="30"/>
      <c r="K299" s="30"/>
      <c r="L299" s="31"/>
      <c r="M299" s="157"/>
      <c r="N299" s="158"/>
      <c r="O299" s="56"/>
      <c r="P299" s="56"/>
      <c r="Q299" s="56"/>
      <c r="R299" s="56"/>
      <c r="S299" s="56"/>
      <c r="T299" s="57"/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T299" s="18" t="s">
        <v>169</v>
      </c>
      <c r="AU299" s="18" t="s">
        <v>81</v>
      </c>
    </row>
    <row r="300" spans="1:65" s="14" customFormat="1" x14ac:dyDescent="0.2">
      <c r="B300" s="165"/>
      <c r="D300" s="155" t="s">
        <v>171</v>
      </c>
      <c r="E300" s="166" t="s">
        <v>1</v>
      </c>
      <c r="F300" s="167" t="s">
        <v>1396</v>
      </c>
      <c r="H300" s="168">
        <v>42</v>
      </c>
      <c r="L300" s="165"/>
      <c r="M300" s="169"/>
      <c r="N300" s="170"/>
      <c r="O300" s="170"/>
      <c r="P300" s="170"/>
      <c r="Q300" s="170"/>
      <c r="R300" s="170"/>
      <c r="S300" s="170"/>
      <c r="T300" s="171"/>
      <c r="AT300" s="166" t="s">
        <v>171</v>
      </c>
      <c r="AU300" s="166" t="s">
        <v>81</v>
      </c>
      <c r="AV300" s="14" t="s">
        <v>81</v>
      </c>
      <c r="AW300" s="14" t="s">
        <v>31</v>
      </c>
      <c r="AX300" s="14" t="s">
        <v>19</v>
      </c>
      <c r="AY300" s="166" t="s">
        <v>160</v>
      </c>
    </row>
    <row r="301" spans="1:65" s="12" customFormat="1" ht="22.9" customHeight="1" x14ac:dyDescent="0.2">
      <c r="B301" s="130"/>
      <c r="D301" s="131" t="s">
        <v>73</v>
      </c>
      <c r="E301" s="140" t="s">
        <v>167</v>
      </c>
      <c r="F301" s="140" t="s">
        <v>457</v>
      </c>
      <c r="J301" s="141">
        <f>BK301</f>
        <v>0</v>
      </c>
      <c r="L301" s="130"/>
      <c r="M301" s="134"/>
      <c r="N301" s="135"/>
      <c r="O301" s="135"/>
      <c r="P301" s="136">
        <f>SUM(P302:P355)</f>
        <v>154.90963199999999</v>
      </c>
      <c r="Q301" s="135"/>
      <c r="R301" s="136">
        <f>SUM(R302:R355)</f>
        <v>78.00033984400001</v>
      </c>
      <c r="S301" s="135"/>
      <c r="T301" s="137">
        <f>SUM(T302:T355)</f>
        <v>0</v>
      </c>
      <c r="AR301" s="131" t="s">
        <v>19</v>
      </c>
      <c r="AT301" s="138" t="s">
        <v>73</v>
      </c>
      <c r="AU301" s="138" t="s">
        <v>19</v>
      </c>
      <c r="AY301" s="131" t="s">
        <v>160</v>
      </c>
      <c r="BK301" s="139">
        <f>SUM(BK302:BK355)</f>
        <v>0</v>
      </c>
    </row>
    <row r="302" spans="1:65" s="2" customFormat="1" ht="24" customHeight="1" x14ac:dyDescent="0.2">
      <c r="A302" s="30"/>
      <c r="B302" s="142"/>
      <c r="C302" s="143" t="s">
        <v>383</v>
      </c>
      <c r="D302" s="143" t="s">
        <v>162</v>
      </c>
      <c r="E302" s="144" t="s">
        <v>1397</v>
      </c>
      <c r="F302" s="145" t="s">
        <v>1398</v>
      </c>
      <c r="G302" s="146" t="s">
        <v>165</v>
      </c>
      <c r="H302" s="147">
        <v>31.98</v>
      </c>
      <c r="I302" s="148">
        <v>0</v>
      </c>
      <c r="J302" s="148">
        <f>ROUND(I302*H302,2)</f>
        <v>0</v>
      </c>
      <c r="K302" s="145" t="s">
        <v>166</v>
      </c>
      <c r="L302" s="31"/>
      <c r="M302" s="149" t="s">
        <v>1</v>
      </c>
      <c r="N302" s="150" t="s">
        <v>39</v>
      </c>
      <c r="O302" s="151">
        <v>0.16600000000000001</v>
      </c>
      <c r="P302" s="151">
        <f>O302*H302</f>
        <v>5.3086800000000007</v>
      </c>
      <c r="Q302" s="151">
        <v>0</v>
      </c>
      <c r="R302" s="151">
        <f>Q302*H302</f>
        <v>0</v>
      </c>
      <c r="S302" s="151">
        <v>0</v>
      </c>
      <c r="T302" s="152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53" t="s">
        <v>167</v>
      </c>
      <c r="AT302" s="153" t="s">
        <v>162</v>
      </c>
      <c r="AU302" s="153" t="s">
        <v>81</v>
      </c>
      <c r="AY302" s="18" t="s">
        <v>160</v>
      </c>
      <c r="BE302" s="154">
        <f>IF(N302="základní",J302,0)</f>
        <v>0</v>
      </c>
      <c r="BF302" s="154">
        <f>IF(N302="snížená",J302,0)</f>
        <v>0</v>
      </c>
      <c r="BG302" s="154">
        <f>IF(N302="zákl. přenesená",J302,0)</f>
        <v>0</v>
      </c>
      <c r="BH302" s="154">
        <f>IF(N302="sníž. přenesená",J302,0)</f>
        <v>0</v>
      </c>
      <c r="BI302" s="154">
        <f>IF(N302="nulová",J302,0)</f>
        <v>0</v>
      </c>
      <c r="BJ302" s="18" t="s">
        <v>19</v>
      </c>
      <c r="BK302" s="154">
        <f>ROUND(I302*H302,2)</f>
        <v>0</v>
      </c>
      <c r="BL302" s="18" t="s">
        <v>167</v>
      </c>
      <c r="BM302" s="153" t="s">
        <v>1399</v>
      </c>
    </row>
    <row r="303" spans="1:65" s="2" customFormat="1" ht="19.5" x14ac:dyDescent="0.2">
      <c r="A303" s="30"/>
      <c r="B303" s="31"/>
      <c r="C303" s="30"/>
      <c r="D303" s="155" t="s">
        <v>169</v>
      </c>
      <c r="E303" s="30"/>
      <c r="F303" s="156" t="s">
        <v>1400</v>
      </c>
      <c r="G303" s="30"/>
      <c r="H303" s="30"/>
      <c r="I303" s="30"/>
      <c r="J303" s="30"/>
      <c r="K303" s="30"/>
      <c r="L303" s="31"/>
      <c r="M303" s="157"/>
      <c r="N303" s="158"/>
      <c r="O303" s="56"/>
      <c r="P303" s="56"/>
      <c r="Q303" s="56"/>
      <c r="R303" s="56"/>
      <c r="S303" s="56"/>
      <c r="T303" s="57"/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T303" s="18" t="s">
        <v>169</v>
      </c>
      <c r="AU303" s="18" t="s">
        <v>81</v>
      </c>
    </row>
    <row r="304" spans="1:65" s="13" customFormat="1" x14ac:dyDescent="0.2">
      <c r="B304" s="159"/>
      <c r="D304" s="155" t="s">
        <v>171</v>
      </c>
      <c r="E304" s="160" t="s">
        <v>1</v>
      </c>
      <c r="F304" s="161" t="s">
        <v>1401</v>
      </c>
      <c r="H304" s="160" t="s">
        <v>1</v>
      </c>
      <c r="L304" s="159"/>
      <c r="M304" s="162"/>
      <c r="N304" s="163"/>
      <c r="O304" s="163"/>
      <c r="P304" s="163"/>
      <c r="Q304" s="163"/>
      <c r="R304" s="163"/>
      <c r="S304" s="163"/>
      <c r="T304" s="164"/>
      <c r="AT304" s="160" t="s">
        <v>171</v>
      </c>
      <c r="AU304" s="160" t="s">
        <v>81</v>
      </c>
      <c r="AV304" s="13" t="s">
        <v>19</v>
      </c>
      <c r="AW304" s="13" t="s">
        <v>31</v>
      </c>
      <c r="AX304" s="13" t="s">
        <v>74</v>
      </c>
      <c r="AY304" s="160" t="s">
        <v>160</v>
      </c>
    </row>
    <row r="305" spans="1:65" s="14" customFormat="1" x14ac:dyDescent="0.2">
      <c r="B305" s="165"/>
      <c r="D305" s="155" t="s">
        <v>171</v>
      </c>
      <c r="E305" s="166" t="s">
        <v>1</v>
      </c>
      <c r="F305" s="167" t="s">
        <v>1402</v>
      </c>
      <c r="H305" s="168">
        <v>31.98</v>
      </c>
      <c r="L305" s="165"/>
      <c r="M305" s="169"/>
      <c r="N305" s="170"/>
      <c r="O305" s="170"/>
      <c r="P305" s="170"/>
      <c r="Q305" s="170"/>
      <c r="R305" s="170"/>
      <c r="S305" s="170"/>
      <c r="T305" s="171"/>
      <c r="AT305" s="166" t="s">
        <v>171</v>
      </c>
      <c r="AU305" s="166" t="s">
        <v>81</v>
      </c>
      <c r="AV305" s="14" t="s">
        <v>81</v>
      </c>
      <c r="AW305" s="14" t="s">
        <v>31</v>
      </c>
      <c r="AX305" s="14" t="s">
        <v>74</v>
      </c>
      <c r="AY305" s="166" t="s">
        <v>160</v>
      </c>
    </row>
    <row r="306" spans="1:65" s="15" customFormat="1" x14ac:dyDescent="0.2">
      <c r="B306" s="172"/>
      <c r="D306" s="155" t="s">
        <v>171</v>
      </c>
      <c r="E306" s="173" t="s">
        <v>1</v>
      </c>
      <c r="F306" s="174" t="s">
        <v>176</v>
      </c>
      <c r="H306" s="175">
        <v>31.98</v>
      </c>
      <c r="L306" s="172"/>
      <c r="M306" s="176"/>
      <c r="N306" s="177"/>
      <c r="O306" s="177"/>
      <c r="P306" s="177"/>
      <c r="Q306" s="177"/>
      <c r="R306" s="177"/>
      <c r="S306" s="177"/>
      <c r="T306" s="178"/>
      <c r="AT306" s="173" t="s">
        <v>171</v>
      </c>
      <c r="AU306" s="173" t="s">
        <v>81</v>
      </c>
      <c r="AV306" s="15" t="s">
        <v>167</v>
      </c>
      <c r="AW306" s="15" t="s">
        <v>31</v>
      </c>
      <c r="AX306" s="15" t="s">
        <v>19</v>
      </c>
      <c r="AY306" s="173" t="s">
        <v>160</v>
      </c>
    </row>
    <row r="307" spans="1:65" s="2" customFormat="1" ht="24" customHeight="1" x14ac:dyDescent="0.2">
      <c r="A307" s="30"/>
      <c r="B307" s="142"/>
      <c r="C307" s="143" t="s">
        <v>394</v>
      </c>
      <c r="D307" s="143" t="s">
        <v>162</v>
      </c>
      <c r="E307" s="144" t="s">
        <v>1403</v>
      </c>
      <c r="F307" s="145" t="s">
        <v>1404</v>
      </c>
      <c r="G307" s="146" t="s">
        <v>165</v>
      </c>
      <c r="H307" s="147">
        <v>31.98</v>
      </c>
      <c r="I307" s="148">
        <v>0</v>
      </c>
      <c r="J307" s="148">
        <f>ROUND(I307*H307,2)</f>
        <v>0</v>
      </c>
      <c r="K307" s="145" t="s">
        <v>166</v>
      </c>
      <c r="L307" s="31"/>
      <c r="M307" s="149" t="s">
        <v>1</v>
      </c>
      <c r="N307" s="150" t="s">
        <v>39</v>
      </c>
      <c r="O307" s="151">
        <v>0.23799999999999999</v>
      </c>
      <c r="P307" s="151">
        <f>O307*H307</f>
        <v>7.6112399999999996</v>
      </c>
      <c r="Q307" s="151">
        <v>0</v>
      </c>
      <c r="R307" s="151">
        <f>Q307*H307</f>
        <v>0</v>
      </c>
      <c r="S307" s="151">
        <v>0</v>
      </c>
      <c r="T307" s="152">
        <f>S307*H307</f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53" t="s">
        <v>167</v>
      </c>
      <c r="AT307" s="153" t="s">
        <v>162</v>
      </c>
      <c r="AU307" s="153" t="s">
        <v>81</v>
      </c>
      <c r="AY307" s="18" t="s">
        <v>160</v>
      </c>
      <c r="BE307" s="154">
        <f>IF(N307="základní",J307,0)</f>
        <v>0</v>
      </c>
      <c r="BF307" s="154">
        <f>IF(N307="snížená",J307,0)</f>
        <v>0</v>
      </c>
      <c r="BG307" s="154">
        <f>IF(N307="zákl. přenesená",J307,0)</f>
        <v>0</v>
      </c>
      <c r="BH307" s="154">
        <f>IF(N307="sníž. přenesená",J307,0)</f>
        <v>0</v>
      </c>
      <c r="BI307" s="154">
        <f>IF(N307="nulová",J307,0)</f>
        <v>0</v>
      </c>
      <c r="BJ307" s="18" t="s">
        <v>19</v>
      </c>
      <c r="BK307" s="154">
        <f>ROUND(I307*H307,2)</f>
        <v>0</v>
      </c>
      <c r="BL307" s="18" t="s">
        <v>167</v>
      </c>
      <c r="BM307" s="153" t="s">
        <v>1405</v>
      </c>
    </row>
    <row r="308" spans="1:65" s="2" customFormat="1" ht="19.5" x14ac:dyDescent="0.2">
      <c r="A308" s="30"/>
      <c r="B308" s="31"/>
      <c r="C308" s="30"/>
      <c r="D308" s="155" t="s">
        <v>169</v>
      </c>
      <c r="E308" s="30"/>
      <c r="F308" s="156" t="s">
        <v>1406</v>
      </c>
      <c r="G308" s="30"/>
      <c r="H308" s="30"/>
      <c r="I308" s="30"/>
      <c r="J308" s="30"/>
      <c r="K308" s="30"/>
      <c r="L308" s="31"/>
      <c r="M308" s="157"/>
      <c r="N308" s="158"/>
      <c r="O308" s="56"/>
      <c r="P308" s="56"/>
      <c r="Q308" s="56"/>
      <c r="R308" s="56"/>
      <c r="S308" s="56"/>
      <c r="T308" s="57"/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T308" s="18" t="s">
        <v>169</v>
      </c>
      <c r="AU308" s="18" t="s">
        <v>81</v>
      </c>
    </row>
    <row r="309" spans="1:65" s="13" customFormat="1" x14ac:dyDescent="0.2">
      <c r="B309" s="159"/>
      <c r="D309" s="155" t="s">
        <v>171</v>
      </c>
      <c r="E309" s="160" t="s">
        <v>1</v>
      </c>
      <c r="F309" s="161" t="s">
        <v>1401</v>
      </c>
      <c r="H309" s="160" t="s">
        <v>1</v>
      </c>
      <c r="L309" s="159"/>
      <c r="M309" s="162"/>
      <c r="N309" s="163"/>
      <c r="O309" s="163"/>
      <c r="P309" s="163"/>
      <c r="Q309" s="163"/>
      <c r="R309" s="163"/>
      <c r="S309" s="163"/>
      <c r="T309" s="164"/>
      <c r="AT309" s="160" t="s">
        <v>171</v>
      </c>
      <c r="AU309" s="160" t="s">
        <v>81</v>
      </c>
      <c r="AV309" s="13" t="s">
        <v>19</v>
      </c>
      <c r="AW309" s="13" t="s">
        <v>31</v>
      </c>
      <c r="AX309" s="13" t="s">
        <v>74</v>
      </c>
      <c r="AY309" s="160" t="s">
        <v>160</v>
      </c>
    </row>
    <row r="310" spans="1:65" s="14" customFormat="1" x14ac:dyDescent="0.2">
      <c r="B310" s="165"/>
      <c r="D310" s="155" t="s">
        <v>171</v>
      </c>
      <c r="E310" s="166" t="s">
        <v>1</v>
      </c>
      <c r="F310" s="167" t="s">
        <v>1402</v>
      </c>
      <c r="H310" s="168">
        <v>31.98</v>
      </c>
      <c r="L310" s="165"/>
      <c r="M310" s="169"/>
      <c r="N310" s="170"/>
      <c r="O310" s="170"/>
      <c r="P310" s="170"/>
      <c r="Q310" s="170"/>
      <c r="R310" s="170"/>
      <c r="S310" s="170"/>
      <c r="T310" s="171"/>
      <c r="AT310" s="166" t="s">
        <v>171</v>
      </c>
      <c r="AU310" s="166" t="s">
        <v>81</v>
      </c>
      <c r="AV310" s="14" t="s">
        <v>81</v>
      </c>
      <c r="AW310" s="14" t="s">
        <v>31</v>
      </c>
      <c r="AX310" s="14" t="s">
        <v>74</v>
      </c>
      <c r="AY310" s="166" t="s">
        <v>160</v>
      </c>
    </row>
    <row r="311" spans="1:65" s="15" customFormat="1" x14ac:dyDescent="0.2">
      <c r="B311" s="172"/>
      <c r="D311" s="155" t="s">
        <v>171</v>
      </c>
      <c r="E311" s="173" t="s">
        <v>1</v>
      </c>
      <c r="F311" s="174" t="s">
        <v>176</v>
      </c>
      <c r="H311" s="175">
        <v>31.98</v>
      </c>
      <c r="L311" s="172"/>
      <c r="M311" s="176"/>
      <c r="N311" s="177"/>
      <c r="O311" s="177"/>
      <c r="P311" s="177"/>
      <c r="Q311" s="177"/>
      <c r="R311" s="177"/>
      <c r="S311" s="177"/>
      <c r="T311" s="178"/>
      <c r="AT311" s="173" t="s">
        <v>171</v>
      </c>
      <c r="AU311" s="173" t="s">
        <v>81</v>
      </c>
      <c r="AV311" s="15" t="s">
        <v>167</v>
      </c>
      <c r="AW311" s="15" t="s">
        <v>31</v>
      </c>
      <c r="AX311" s="15" t="s">
        <v>19</v>
      </c>
      <c r="AY311" s="173" t="s">
        <v>160</v>
      </c>
    </row>
    <row r="312" spans="1:65" s="2" customFormat="1" ht="24" customHeight="1" x14ac:dyDescent="0.2">
      <c r="A312" s="30"/>
      <c r="B312" s="142"/>
      <c r="C312" s="143" t="s">
        <v>400</v>
      </c>
      <c r="D312" s="143" t="s">
        <v>162</v>
      </c>
      <c r="E312" s="144" t="s">
        <v>814</v>
      </c>
      <c r="F312" s="145" t="s">
        <v>815</v>
      </c>
      <c r="G312" s="146" t="s">
        <v>165</v>
      </c>
      <c r="H312" s="147">
        <v>1.1040000000000001</v>
      </c>
      <c r="I312" s="148">
        <v>0</v>
      </c>
      <c r="J312" s="148">
        <f>ROUND(I312*H312,2)</f>
        <v>0</v>
      </c>
      <c r="K312" s="145" t="s">
        <v>1</v>
      </c>
      <c r="L312" s="31"/>
      <c r="M312" s="149" t="s">
        <v>1</v>
      </c>
      <c r="N312" s="150" t="s">
        <v>39</v>
      </c>
      <c r="O312" s="151">
        <v>1.85</v>
      </c>
      <c r="P312" s="151">
        <f>O312*H312</f>
        <v>2.0424000000000002</v>
      </c>
      <c r="Q312" s="151">
        <v>2.102E-2</v>
      </c>
      <c r="R312" s="151">
        <f>Q312*H312</f>
        <v>2.3206080000000004E-2</v>
      </c>
      <c r="S312" s="151">
        <v>0</v>
      </c>
      <c r="T312" s="152">
        <f>S312*H312</f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53" t="s">
        <v>167</v>
      </c>
      <c r="AT312" s="153" t="s">
        <v>162</v>
      </c>
      <c r="AU312" s="153" t="s">
        <v>81</v>
      </c>
      <c r="AY312" s="18" t="s">
        <v>160</v>
      </c>
      <c r="BE312" s="154">
        <f>IF(N312="základní",J312,0)</f>
        <v>0</v>
      </c>
      <c r="BF312" s="154">
        <f>IF(N312="snížená",J312,0)</f>
        <v>0</v>
      </c>
      <c r="BG312" s="154">
        <f>IF(N312="zákl. přenesená",J312,0)</f>
        <v>0</v>
      </c>
      <c r="BH312" s="154">
        <f>IF(N312="sníž. přenesená",J312,0)</f>
        <v>0</v>
      </c>
      <c r="BI312" s="154">
        <f>IF(N312="nulová",J312,0)</f>
        <v>0</v>
      </c>
      <c r="BJ312" s="18" t="s">
        <v>19</v>
      </c>
      <c r="BK312" s="154">
        <f>ROUND(I312*H312,2)</f>
        <v>0</v>
      </c>
      <c r="BL312" s="18" t="s">
        <v>167</v>
      </c>
      <c r="BM312" s="153" t="s">
        <v>1407</v>
      </c>
    </row>
    <row r="313" spans="1:65" s="2" customFormat="1" ht="19.5" x14ac:dyDescent="0.2">
      <c r="A313" s="30"/>
      <c r="B313" s="31"/>
      <c r="C313" s="30"/>
      <c r="D313" s="155" t="s">
        <v>169</v>
      </c>
      <c r="E313" s="30"/>
      <c r="F313" s="156" t="s">
        <v>817</v>
      </c>
      <c r="G313" s="30"/>
      <c r="H313" s="30"/>
      <c r="I313" s="30"/>
      <c r="J313" s="30"/>
      <c r="K313" s="30"/>
      <c r="L313" s="31"/>
      <c r="M313" s="157"/>
      <c r="N313" s="158"/>
      <c r="O313" s="56"/>
      <c r="P313" s="56"/>
      <c r="Q313" s="56"/>
      <c r="R313" s="56"/>
      <c r="S313" s="56"/>
      <c r="T313" s="57"/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T313" s="18" t="s">
        <v>169</v>
      </c>
      <c r="AU313" s="18" t="s">
        <v>81</v>
      </c>
    </row>
    <row r="314" spans="1:65" s="13" customFormat="1" x14ac:dyDescent="0.2">
      <c r="B314" s="159"/>
      <c r="D314" s="155" t="s">
        <v>171</v>
      </c>
      <c r="E314" s="160" t="s">
        <v>1</v>
      </c>
      <c r="F314" s="161" t="s">
        <v>1408</v>
      </c>
      <c r="H314" s="160" t="s">
        <v>1</v>
      </c>
      <c r="L314" s="159"/>
      <c r="M314" s="162"/>
      <c r="N314" s="163"/>
      <c r="O314" s="163"/>
      <c r="P314" s="163"/>
      <c r="Q314" s="163"/>
      <c r="R314" s="163"/>
      <c r="S314" s="163"/>
      <c r="T314" s="164"/>
      <c r="AT314" s="160" t="s">
        <v>171</v>
      </c>
      <c r="AU314" s="160" t="s">
        <v>81</v>
      </c>
      <c r="AV314" s="13" t="s">
        <v>19</v>
      </c>
      <c r="AW314" s="13" t="s">
        <v>31</v>
      </c>
      <c r="AX314" s="13" t="s">
        <v>74</v>
      </c>
      <c r="AY314" s="160" t="s">
        <v>160</v>
      </c>
    </row>
    <row r="315" spans="1:65" s="13" customFormat="1" x14ac:dyDescent="0.2">
      <c r="B315" s="159"/>
      <c r="D315" s="155" t="s">
        <v>171</v>
      </c>
      <c r="E315" s="160" t="s">
        <v>1</v>
      </c>
      <c r="F315" s="161" t="s">
        <v>1409</v>
      </c>
      <c r="H315" s="160" t="s">
        <v>1</v>
      </c>
      <c r="L315" s="159"/>
      <c r="M315" s="162"/>
      <c r="N315" s="163"/>
      <c r="O315" s="163"/>
      <c r="P315" s="163"/>
      <c r="Q315" s="163"/>
      <c r="R315" s="163"/>
      <c r="S315" s="163"/>
      <c r="T315" s="164"/>
      <c r="AT315" s="160" t="s">
        <v>171</v>
      </c>
      <c r="AU315" s="160" t="s">
        <v>81</v>
      </c>
      <c r="AV315" s="13" t="s">
        <v>19</v>
      </c>
      <c r="AW315" s="13" t="s">
        <v>31</v>
      </c>
      <c r="AX315" s="13" t="s">
        <v>74</v>
      </c>
      <c r="AY315" s="160" t="s">
        <v>160</v>
      </c>
    </row>
    <row r="316" spans="1:65" s="14" customFormat="1" x14ac:dyDescent="0.2">
      <c r="B316" s="165"/>
      <c r="D316" s="155" t="s">
        <v>171</v>
      </c>
      <c r="E316" s="166" t="s">
        <v>1</v>
      </c>
      <c r="F316" s="167" t="s">
        <v>1410</v>
      </c>
      <c r="H316" s="168">
        <v>0.24</v>
      </c>
      <c r="L316" s="165"/>
      <c r="M316" s="169"/>
      <c r="N316" s="170"/>
      <c r="O316" s="170"/>
      <c r="P316" s="170"/>
      <c r="Q316" s="170"/>
      <c r="R316" s="170"/>
      <c r="S316" s="170"/>
      <c r="T316" s="171"/>
      <c r="AT316" s="166" t="s">
        <v>171</v>
      </c>
      <c r="AU316" s="166" t="s">
        <v>81</v>
      </c>
      <c r="AV316" s="14" t="s">
        <v>81</v>
      </c>
      <c r="AW316" s="14" t="s">
        <v>31</v>
      </c>
      <c r="AX316" s="14" t="s">
        <v>74</v>
      </c>
      <c r="AY316" s="166" t="s">
        <v>160</v>
      </c>
    </row>
    <row r="317" spans="1:65" s="14" customFormat="1" x14ac:dyDescent="0.2">
      <c r="B317" s="165"/>
      <c r="D317" s="155" t="s">
        <v>171</v>
      </c>
      <c r="E317" s="166" t="s">
        <v>1</v>
      </c>
      <c r="F317" s="167" t="s">
        <v>818</v>
      </c>
      <c r="H317" s="168">
        <v>0.28799999999999998</v>
      </c>
      <c r="L317" s="165"/>
      <c r="M317" s="169"/>
      <c r="N317" s="170"/>
      <c r="O317" s="170"/>
      <c r="P317" s="170"/>
      <c r="Q317" s="170"/>
      <c r="R317" s="170"/>
      <c r="S317" s="170"/>
      <c r="T317" s="171"/>
      <c r="AT317" s="166" t="s">
        <v>171</v>
      </c>
      <c r="AU317" s="166" t="s">
        <v>81</v>
      </c>
      <c r="AV317" s="14" t="s">
        <v>81</v>
      </c>
      <c r="AW317" s="14" t="s">
        <v>31</v>
      </c>
      <c r="AX317" s="14" t="s">
        <v>74</v>
      </c>
      <c r="AY317" s="166" t="s">
        <v>160</v>
      </c>
    </row>
    <row r="318" spans="1:65" s="13" customFormat="1" x14ac:dyDescent="0.2">
      <c r="B318" s="159"/>
      <c r="D318" s="155" t="s">
        <v>171</v>
      </c>
      <c r="E318" s="160" t="s">
        <v>1</v>
      </c>
      <c r="F318" s="161" t="s">
        <v>1411</v>
      </c>
      <c r="H318" s="160" t="s">
        <v>1</v>
      </c>
      <c r="L318" s="159"/>
      <c r="M318" s="162"/>
      <c r="N318" s="163"/>
      <c r="O318" s="163"/>
      <c r="P318" s="163"/>
      <c r="Q318" s="163"/>
      <c r="R318" s="163"/>
      <c r="S318" s="163"/>
      <c r="T318" s="164"/>
      <c r="AT318" s="160" t="s">
        <v>171</v>
      </c>
      <c r="AU318" s="160" t="s">
        <v>81</v>
      </c>
      <c r="AV318" s="13" t="s">
        <v>19</v>
      </c>
      <c r="AW318" s="13" t="s">
        <v>31</v>
      </c>
      <c r="AX318" s="13" t="s">
        <v>74</v>
      </c>
      <c r="AY318" s="160" t="s">
        <v>160</v>
      </c>
    </row>
    <row r="319" spans="1:65" s="14" customFormat="1" x14ac:dyDescent="0.2">
      <c r="B319" s="165"/>
      <c r="D319" s="155" t="s">
        <v>171</v>
      </c>
      <c r="E319" s="166" t="s">
        <v>1</v>
      </c>
      <c r="F319" s="167" t="s">
        <v>1412</v>
      </c>
      <c r="H319" s="168">
        <v>0.57599999999999996</v>
      </c>
      <c r="L319" s="165"/>
      <c r="M319" s="169"/>
      <c r="N319" s="170"/>
      <c r="O319" s="170"/>
      <c r="P319" s="170"/>
      <c r="Q319" s="170"/>
      <c r="R319" s="170"/>
      <c r="S319" s="170"/>
      <c r="T319" s="171"/>
      <c r="AT319" s="166" t="s">
        <v>171</v>
      </c>
      <c r="AU319" s="166" t="s">
        <v>81</v>
      </c>
      <c r="AV319" s="14" t="s">
        <v>81</v>
      </c>
      <c r="AW319" s="14" t="s">
        <v>31</v>
      </c>
      <c r="AX319" s="14" t="s">
        <v>74</v>
      </c>
      <c r="AY319" s="166" t="s">
        <v>160</v>
      </c>
    </row>
    <row r="320" spans="1:65" s="15" customFormat="1" x14ac:dyDescent="0.2">
      <c r="B320" s="172"/>
      <c r="D320" s="155" t="s">
        <v>171</v>
      </c>
      <c r="E320" s="173" t="s">
        <v>1</v>
      </c>
      <c r="F320" s="174" t="s">
        <v>176</v>
      </c>
      <c r="H320" s="175">
        <v>1.1040000000000001</v>
      </c>
      <c r="L320" s="172"/>
      <c r="M320" s="176"/>
      <c r="N320" s="177"/>
      <c r="O320" s="177"/>
      <c r="P320" s="177"/>
      <c r="Q320" s="177"/>
      <c r="R320" s="177"/>
      <c r="S320" s="177"/>
      <c r="T320" s="178"/>
      <c r="AT320" s="173" t="s">
        <v>171</v>
      </c>
      <c r="AU320" s="173" t="s">
        <v>81</v>
      </c>
      <c r="AV320" s="15" t="s">
        <v>167</v>
      </c>
      <c r="AW320" s="15" t="s">
        <v>31</v>
      </c>
      <c r="AX320" s="15" t="s">
        <v>19</v>
      </c>
      <c r="AY320" s="173" t="s">
        <v>160</v>
      </c>
    </row>
    <row r="321" spans="1:65" s="2" customFormat="1" ht="24" customHeight="1" x14ac:dyDescent="0.2">
      <c r="A321" s="30"/>
      <c r="B321" s="142"/>
      <c r="C321" s="143" t="s">
        <v>407</v>
      </c>
      <c r="D321" s="143" t="s">
        <v>162</v>
      </c>
      <c r="E321" s="144" t="s">
        <v>819</v>
      </c>
      <c r="F321" s="145" t="s">
        <v>820</v>
      </c>
      <c r="G321" s="146" t="s">
        <v>165</v>
      </c>
      <c r="H321" s="147">
        <v>2.2080000000000002</v>
      </c>
      <c r="I321" s="148">
        <v>0</v>
      </c>
      <c r="J321" s="148">
        <f>ROUND(I321*H321,2)</f>
        <v>0</v>
      </c>
      <c r="K321" s="145" t="s">
        <v>1</v>
      </c>
      <c r="L321" s="31"/>
      <c r="M321" s="149" t="s">
        <v>1</v>
      </c>
      <c r="N321" s="150" t="s">
        <v>39</v>
      </c>
      <c r="O321" s="151">
        <v>1.17</v>
      </c>
      <c r="P321" s="151">
        <f>O321*H321</f>
        <v>2.5833599999999999</v>
      </c>
      <c r="Q321" s="151">
        <v>2.102E-2</v>
      </c>
      <c r="R321" s="151">
        <f>Q321*H321</f>
        <v>4.6412160000000008E-2</v>
      </c>
      <c r="S321" s="151">
        <v>0</v>
      </c>
      <c r="T321" s="152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3" t="s">
        <v>167</v>
      </c>
      <c r="AT321" s="153" t="s">
        <v>162</v>
      </c>
      <c r="AU321" s="153" t="s">
        <v>81</v>
      </c>
      <c r="AY321" s="18" t="s">
        <v>160</v>
      </c>
      <c r="BE321" s="154">
        <f>IF(N321="základní",J321,0)</f>
        <v>0</v>
      </c>
      <c r="BF321" s="154">
        <f>IF(N321="snížená",J321,0)</f>
        <v>0</v>
      </c>
      <c r="BG321" s="154">
        <f>IF(N321="zákl. přenesená",J321,0)</f>
        <v>0</v>
      </c>
      <c r="BH321" s="154">
        <f>IF(N321="sníž. přenesená",J321,0)</f>
        <v>0</v>
      </c>
      <c r="BI321" s="154">
        <f>IF(N321="nulová",J321,0)</f>
        <v>0</v>
      </c>
      <c r="BJ321" s="18" t="s">
        <v>19</v>
      </c>
      <c r="BK321" s="154">
        <f>ROUND(I321*H321,2)</f>
        <v>0</v>
      </c>
      <c r="BL321" s="18" t="s">
        <v>167</v>
      </c>
      <c r="BM321" s="153" t="s">
        <v>1413</v>
      </c>
    </row>
    <row r="322" spans="1:65" s="2" customFormat="1" ht="19.5" x14ac:dyDescent="0.2">
      <c r="A322" s="30"/>
      <c r="B322" s="31"/>
      <c r="C322" s="30"/>
      <c r="D322" s="155" t="s">
        <v>169</v>
      </c>
      <c r="E322" s="30"/>
      <c r="F322" s="156" t="s">
        <v>822</v>
      </c>
      <c r="G322" s="30"/>
      <c r="H322" s="30"/>
      <c r="I322" s="30"/>
      <c r="J322" s="30"/>
      <c r="K322" s="30"/>
      <c r="L322" s="31"/>
      <c r="M322" s="157"/>
      <c r="N322" s="158"/>
      <c r="O322" s="56"/>
      <c r="P322" s="56"/>
      <c r="Q322" s="56"/>
      <c r="R322" s="56"/>
      <c r="S322" s="56"/>
      <c r="T322" s="57"/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T322" s="18" t="s">
        <v>169</v>
      </c>
      <c r="AU322" s="18" t="s">
        <v>81</v>
      </c>
    </row>
    <row r="323" spans="1:65" s="14" customFormat="1" x14ac:dyDescent="0.2">
      <c r="B323" s="165"/>
      <c r="D323" s="155" t="s">
        <v>171</v>
      </c>
      <c r="E323" s="166" t="s">
        <v>1</v>
      </c>
      <c r="F323" s="167" t="s">
        <v>1414</v>
      </c>
      <c r="H323" s="168">
        <v>2.2080000000000002</v>
      </c>
      <c r="L323" s="165"/>
      <c r="M323" s="169"/>
      <c r="N323" s="170"/>
      <c r="O323" s="170"/>
      <c r="P323" s="170"/>
      <c r="Q323" s="170"/>
      <c r="R323" s="170"/>
      <c r="S323" s="170"/>
      <c r="T323" s="171"/>
      <c r="AT323" s="166" t="s">
        <v>171</v>
      </c>
      <c r="AU323" s="166" t="s">
        <v>81</v>
      </c>
      <c r="AV323" s="14" t="s">
        <v>81</v>
      </c>
      <c r="AW323" s="14" t="s">
        <v>31</v>
      </c>
      <c r="AX323" s="14" t="s">
        <v>19</v>
      </c>
      <c r="AY323" s="166" t="s">
        <v>160</v>
      </c>
    </row>
    <row r="324" spans="1:65" s="2" customFormat="1" ht="24" customHeight="1" x14ac:dyDescent="0.2">
      <c r="A324" s="30"/>
      <c r="B324" s="142"/>
      <c r="C324" s="143" t="s">
        <v>413</v>
      </c>
      <c r="D324" s="143" t="s">
        <v>162</v>
      </c>
      <c r="E324" s="144" t="s">
        <v>474</v>
      </c>
      <c r="F324" s="145" t="s">
        <v>475</v>
      </c>
      <c r="G324" s="146" t="s">
        <v>165</v>
      </c>
      <c r="H324" s="147">
        <v>64.918000000000006</v>
      </c>
      <c r="I324" s="148">
        <v>0</v>
      </c>
      <c r="J324" s="148">
        <f>ROUND(I324*H324,2)</f>
        <v>0</v>
      </c>
      <c r="K324" s="145" t="s">
        <v>166</v>
      </c>
      <c r="L324" s="31"/>
      <c r="M324" s="149" t="s">
        <v>1</v>
      </c>
      <c r="N324" s="150" t="s">
        <v>39</v>
      </c>
      <c r="O324" s="151">
        <v>0.05</v>
      </c>
      <c r="P324" s="151">
        <f>O324*H324</f>
        <v>3.2459000000000007</v>
      </c>
      <c r="Q324" s="151">
        <v>0.16192000000000001</v>
      </c>
      <c r="R324" s="151">
        <f>Q324*H324</f>
        <v>10.511522560000001</v>
      </c>
      <c r="S324" s="151">
        <v>0</v>
      </c>
      <c r="T324" s="152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53" t="s">
        <v>167</v>
      </c>
      <c r="AT324" s="153" t="s">
        <v>162</v>
      </c>
      <c r="AU324" s="153" t="s">
        <v>81</v>
      </c>
      <c r="AY324" s="18" t="s">
        <v>160</v>
      </c>
      <c r="BE324" s="154">
        <f>IF(N324="základní",J324,0)</f>
        <v>0</v>
      </c>
      <c r="BF324" s="154">
        <f>IF(N324="snížená",J324,0)</f>
        <v>0</v>
      </c>
      <c r="BG324" s="154">
        <f>IF(N324="zákl. přenesená",J324,0)</f>
        <v>0</v>
      </c>
      <c r="BH324" s="154">
        <f>IF(N324="sníž. přenesená",J324,0)</f>
        <v>0</v>
      </c>
      <c r="BI324" s="154">
        <f>IF(N324="nulová",J324,0)</f>
        <v>0</v>
      </c>
      <c r="BJ324" s="18" t="s">
        <v>19</v>
      </c>
      <c r="BK324" s="154">
        <f>ROUND(I324*H324,2)</f>
        <v>0</v>
      </c>
      <c r="BL324" s="18" t="s">
        <v>167</v>
      </c>
      <c r="BM324" s="153" t="s">
        <v>828</v>
      </c>
    </row>
    <row r="325" spans="1:65" s="2" customFormat="1" ht="19.5" x14ac:dyDescent="0.2">
      <c r="A325" s="30"/>
      <c r="B325" s="31"/>
      <c r="C325" s="30"/>
      <c r="D325" s="155" t="s">
        <v>169</v>
      </c>
      <c r="E325" s="30"/>
      <c r="F325" s="156" t="s">
        <v>477</v>
      </c>
      <c r="G325" s="30"/>
      <c r="H325" s="30"/>
      <c r="I325" s="30"/>
      <c r="J325" s="30"/>
      <c r="K325" s="30"/>
      <c r="L325" s="31"/>
      <c r="M325" s="157"/>
      <c r="N325" s="158"/>
      <c r="O325" s="56"/>
      <c r="P325" s="56"/>
      <c r="Q325" s="56"/>
      <c r="R325" s="56"/>
      <c r="S325" s="56"/>
      <c r="T325" s="57"/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T325" s="18" t="s">
        <v>169</v>
      </c>
      <c r="AU325" s="18" t="s">
        <v>81</v>
      </c>
    </row>
    <row r="326" spans="1:65" s="13" customFormat="1" x14ac:dyDescent="0.2">
      <c r="B326" s="159"/>
      <c r="D326" s="155" t="s">
        <v>171</v>
      </c>
      <c r="E326" s="160" t="s">
        <v>1</v>
      </c>
      <c r="F326" s="161" t="s">
        <v>1203</v>
      </c>
      <c r="H326" s="160" t="s">
        <v>1</v>
      </c>
      <c r="L326" s="159"/>
      <c r="M326" s="162"/>
      <c r="N326" s="163"/>
      <c r="O326" s="163"/>
      <c r="P326" s="163"/>
      <c r="Q326" s="163"/>
      <c r="R326" s="163"/>
      <c r="S326" s="163"/>
      <c r="T326" s="164"/>
      <c r="AT326" s="160" t="s">
        <v>171</v>
      </c>
      <c r="AU326" s="160" t="s">
        <v>81</v>
      </c>
      <c r="AV326" s="13" t="s">
        <v>19</v>
      </c>
      <c r="AW326" s="13" t="s">
        <v>31</v>
      </c>
      <c r="AX326" s="13" t="s">
        <v>74</v>
      </c>
      <c r="AY326" s="160" t="s">
        <v>160</v>
      </c>
    </row>
    <row r="327" spans="1:65" s="13" customFormat="1" x14ac:dyDescent="0.2">
      <c r="B327" s="159"/>
      <c r="D327" s="155" t="s">
        <v>171</v>
      </c>
      <c r="E327" s="160" t="s">
        <v>1</v>
      </c>
      <c r="F327" s="161" t="s">
        <v>736</v>
      </c>
      <c r="H327" s="160" t="s">
        <v>1</v>
      </c>
      <c r="L327" s="159"/>
      <c r="M327" s="162"/>
      <c r="N327" s="163"/>
      <c r="O327" s="163"/>
      <c r="P327" s="163"/>
      <c r="Q327" s="163"/>
      <c r="R327" s="163"/>
      <c r="S327" s="163"/>
      <c r="T327" s="164"/>
      <c r="AT327" s="160" t="s">
        <v>171</v>
      </c>
      <c r="AU327" s="160" t="s">
        <v>81</v>
      </c>
      <c r="AV327" s="13" t="s">
        <v>19</v>
      </c>
      <c r="AW327" s="13" t="s">
        <v>31</v>
      </c>
      <c r="AX327" s="13" t="s">
        <v>74</v>
      </c>
      <c r="AY327" s="160" t="s">
        <v>160</v>
      </c>
    </row>
    <row r="328" spans="1:65" s="14" customFormat="1" x14ac:dyDescent="0.2">
      <c r="B328" s="165"/>
      <c r="D328" s="155" t="s">
        <v>171</v>
      </c>
      <c r="E328" s="166" t="s">
        <v>1</v>
      </c>
      <c r="F328" s="167" t="s">
        <v>1415</v>
      </c>
      <c r="H328" s="168">
        <v>15.122999999999999</v>
      </c>
      <c r="L328" s="165"/>
      <c r="M328" s="169"/>
      <c r="N328" s="170"/>
      <c r="O328" s="170"/>
      <c r="P328" s="170"/>
      <c r="Q328" s="170"/>
      <c r="R328" s="170"/>
      <c r="S328" s="170"/>
      <c r="T328" s="171"/>
      <c r="AT328" s="166" t="s">
        <v>171</v>
      </c>
      <c r="AU328" s="166" t="s">
        <v>81</v>
      </c>
      <c r="AV328" s="14" t="s">
        <v>81</v>
      </c>
      <c r="AW328" s="14" t="s">
        <v>31</v>
      </c>
      <c r="AX328" s="14" t="s">
        <v>74</v>
      </c>
      <c r="AY328" s="166" t="s">
        <v>160</v>
      </c>
    </row>
    <row r="329" spans="1:65" s="14" customFormat="1" x14ac:dyDescent="0.2">
      <c r="B329" s="165"/>
      <c r="D329" s="155" t="s">
        <v>171</v>
      </c>
      <c r="E329" s="166" t="s">
        <v>1</v>
      </c>
      <c r="F329" s="167" t="s">
        <v>1416</v>
      </c>
      <c r="H329" s="168">
        <v>15.295</v>
      </c>
      <c r="L329" s="165"/>
      <c r="M329" s="169"/>
      <c r="N329" s="170"/>
      <c r="O329" s="170"/>
      <c r="P329" s="170"/>
      <c r="Q329" s="170"/>
      <c r="R329" s="170"/>
      <c r="S329" s="170"/>
      <c r="T329" s="171"/>
      <c r="AT329" s="166" t="s">
        <v>171</v>
      </c>
      <c r="AU329" s="166" t="s">
        <v>81</v>
      </c>
      <c r="AV329" s="14" t="s">
        <v>81</v>
      </c>
      <c r="AW329" s="14" t="s">
        <v>31</v>
      </c>
      <c r="AX329" s="14" t="s">
        <v>74</v>
      </c>
      <c r="AY329" s="166" t="s">
        <v>160</v>
      </c>
    </row>
    <row r="330" spans="1:65" s="14" customFormat="1" x14ac:dyDescent="0.2">
      <c r="B330" s="165"/>
      <c r="D330" s="155" t="s">
        <v>171</v>
      </c>
      <c r="E330" s="166" t="s">
        <v>1</v>
      </c>
      <c r="F330" s="167" t="s">
        <v>1417</v>
      </c>
      <c r="H330" s="168">
        <v>14.26</v>
      </c>
      <c r="L330" s="165"/>
      <c r="M330" s="169"/>
      <c r="N330" s="170"/>
      <c r="O330" s="170"/>
      <c r="P330" s="170"/>
      <c r="Q330" s="170"/>
      <c r="R330" s="170"/>
      <c r="S330" s="170"/>
      <c r="T330" s="171"/>
      <c r="AT330" s="166" t="s">
        <v>171</v>
      </c>
      <c r="AU330" s="166" t="s">
        <v>81</v>
      </c>
      <c r="AV330" s="14" t="s">
        <v>81</v>
      </c>
      <c r="AW330" s="14" t="s">
        <v>31</v>
      </c>
      <c r="AX330" s="14" t="s">
        <v>74</v>
      </c>
      <c r="AY330" s="166" t="s">
        <v>160</v>
      </c>
    </row>
    <row r="331" spans="1:65" s="14" customFormat="1" x14ac:dyDescent="0.2">
      <c r="B331" s="165"/>
      <c r="D331" s="155" t="s">
        <v>171</v>
      </c>
      <c r="E331" s="166" t="s">
        <v>1</v>
      </c>
      <c r="F331" s="167" t="s">
        <v>1418</v>
      </c>
      <c r="H331" s="168">
        <v>15.64</v>
      </c>
      <c r="L331" s="165"/>
      <c r="M331" s="169"/>
      <c r="N331" s="170"/>
      <c r="O331" s="170"/>
      <c r="P331" s="170"/>
      <c r="Q331" s="170"/>
      <c r="R331" s="170"/>
      <c r="S331" s="170"/>
      <c r="T331" s="171"/>
      <c r="AT331" s="166" t="s">
        <v>171</v>
      </c>
      <c r="AU331" s="166" t="s">
        <v>81</v>
      </c>
      <c r="AV331" s="14" t="s">
        <v>81</v>
      </c>
      <c r="AW331" s="14" t="s">
        <v>31</v>
      </c>
      <c r="AX331" s="14" t="s">
        <v>74</v>
      </c>
      <c r="AY331" s="166" t="s">
        <v>160</v>
      </c>
    </row>
    <row r="332" spans="1:65" s="13" customFormat="1" x14ac:dyDescent="0.2">
      <c r="B332" s="159"/>
      <c r="D332" s="155" t="s">
        <v>171</v>
      </c>
      <c r="E332" s="160" t="s">
        <v>1</v>
      </c>
      <c r="F332" s="161" t="s">
        <v>1293</v>
      </c>
      <c r="H332" s="160" t="s">
        <v>1</v>
      </c>
      <c r="L332" s="159"/>
      <c r="M332" s="162"/>
      <c r="N332" s="163"/>
      <c r="O332" s="163"/>
      <c r="P332" s="163"/>
      <c r="Q332" s="163"/>
      <c r="R332" s="163"/>
      <c r="S332" s="163"/>
      <c r="T332" s="164"/>
      <c r="AT332" s="160" t="s">
        <v>171</v>
      </c>
      <c r="AU332" s="160" t="s">
        <v>81</v>
      </c>
      <c r="AV332" s="13" t="s">
        <v>19</v>
      </c>
      <c r="AW332" s="13" t="s">
        <v>31</v>
      </c>
      <c r="AX332" s="13" t="s">
        <v>74</v>
      </c>
      <c r="AY332" s="160" t="s">
        <v>160</v>
      </c>
    </row>
    <row r="333" spans="1:65" s="14" customFormat="1" x14ac:dyDescent="0.2">
      <c r="B333" s="165"/>
      <c r="D333" s="155" t="s">
        <v>171</v>
      </c>
      <c r="E333" s="166" t="s">
        <v>1</v>
      </c>
      <c r="F333" s="167" t="s">
        <v>1419</v>
      </c>
      <c r="H333" s="168">
        <v>4.5999999999999996</v>
      </c>
      <c r="L333" s="165"/>
      <c r="M333" s="169"/>
      <c r="N333" s="170"/>
      <c r="O333" s="170"/>
      <c r="P333" s="170"/>
      <c r="Q333" s="170"/>
      <c r="R333" s="170"/>
      <c r="S333" s="170"/>
      <c r="T333" s="171"/>
      <c r="AT333" s="166" t="s">
        <v>171</v>
      </c>
      <c r="AU333" s="166" t="s">
        <v>81</v>
      </c>
      <c r="AV333" s="14" t="s">
        <v>81</v>
      </c>
      <c r="AW333" s="14" t="s">
        <v>31</v>
      </c>
      <c r="AX333" s="14" t="s">
        <v>74</v>
      </c>
      <c r="AY333" s="166" t="s">
        <v>160</v>
      </c>
    </row>
    <row r="334" spans="1:65" s="15" customFormat="1" x14ac:dyDescent="0.2">
      <c r="B334" s="172"/>
      <c r="D334" s="155" t="s">
        <v>171</v>
      </c>
      <c r="E334" s="173" t="s">
        <v>1</v>
      </c>
      <c r="F334" s="174" t="s">
        <v>176</v>
      </c>
      <c r="H334" s="175">
        <v>64.918000000000006</v>
      </c>
      <c r="L334" s="172"/>
      <c r="M334" s="176"/>
      <c r="N334" s="177"/>
      <c r="O334" s="177"/>
      <c r="P334" s="177"/>
      <c r="Q334" s="177"/>
      <c r="R334" s="177"/>
      <c r="S334" s="177"/>
      <c r="T334" s="178"/>
      <c r="AT334" s="173" t="s">
        <v>171</v>
      </c>
      <c r="AU334" s="173" t="s">
        <v>81</v>
      </c>
      <c r="AV334" s="15" t="s">
        <v>167</v>
      </c>
      <c r="AW334" s="15" t="s">
        <v>31</v>
      </c>
      <c r="AX334" s="15" t="s">
        <v>19</v>
      </c>
      <c r="AY334" s="173" t="s">
        <v>160</v>
      </c>
    </row>
    <row r="335" spans="1:65" s="2" customFormat="1" ht="24" customHeight="1" x14ac:dyDescent="0.2">
      <c r="A335" s="30"/>
      <c r="B335" s="142"/>
      <c r="C335" s="143" t="s">
        <v>418</v>
      </c>
      <c r="D335" s="143" t="s">
        <v>162</v>
      </c>
      <c r="E335" s="144" t="s">
        <v>1420</v>
      </c>
      <c r="F335" s="145" t="s">
        <v>1421</v>
      </c>
      <c r="G335" s="146" t="s">
        <v>179</v>
      </c>
      <c r="H335" s="147">
        <v>0.94499999999999995</v>
      </c>
      <c r="I335" s="148">
        <v>0</v>
      </c>
      <c r="J335" s="148">
        <f>ROUND(I335*H335,2)</f>
        <v>0</v>
      </c>
      <c r="K335" s="145" t="s">
        <v>166</v>
      </c>
      <c r="L335" s="31"/>
      <c r="M335" s="149" t="s">
        <v>1</v>
      </c>
      <c r="N335" s="150" t="s">
        <v>39</v>
      </c>
      <c r="O335" s="151">
        <v>1.548</v>
      </c>
      <c r="P335" s="151">
        <f>O335*H335</f>
        <v>1.46286</v>
      </c>
      <c r="Q335" s="151">
        <v>0</v>
      </c>
      <c r="R335" s="151">
        <f>Q335*H335</f>
        <v>0</v>
      </c>
      <c r="S335" s="151">
        <v>0</v>
      </c>
      <c r="T335" s="152">
        <f>S335*H335</f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153" t="s">
        <v>167</v>
      </c>
      <c r="AT335" s="153" t="s">
        <v>162</v>
      </c>
      <c r="AU335" s="153" t="s">
        <v>81</v>
      </c>
      <c r="AY335" s="18" t="s">
        <v>160</v>
      </c>
      <c r="BE335" s="154">
        <f>IF(N335="základní",J335,0)</f>
        <v>0</v>
      </c>
      <c r="BF335" s="154">
        <f>IF(N335="snížená",J335,0)</f>
        <v>0</v>
      </c>
      <c r="BG335" s="154">
        <f>IF(N335="zákl. přenesená",J335,0)</f>
        <v>0</v>
      </c>
      <c r="BH335" s="154">
        <f>IF(N335="sníž. přenesená",J335,0)</f>
        <v>0</v>
      </c>
      <c r="BI335" s="154">
        <f>IF(N335="nulová",J335,0)</f>
        <v>0</v>
      </c>
      <c r="BJ335" s="18" t="s">
        <v>19</v>
      </c>
      <c r="BK335" s="154">
        <f>ROUND(I335*H335,2)</f>
        <v>0</v>
      </c>
      <c r="BL335" s="18" t="s">
        <v>167</v>
      </c>
      <c r="BM335" s="153" t="s">
        <v>1422</v>
      </c>
    </row>
    <row r="336" spans="1:65" s="2" customFormat="1" x14ac:dyDescent="0.2">
      <c r="A336" s="30"/>
      <c r="B336" s="31"/>
      <c r="C336" s="30"/>
      <c r="D336" s="155" t="s">
        <v>169</v>
      </c>
      <c r="E336" s="30"/>
      <c r="F336" s="156" t="s">
        <v>1423</v>
      </c>
      <c r="G336" s="30"/>
      <c r="H336" s="30"/>
      <c r="I336" s="30"/>
      <c r="J336" s="30"/>
      <c r="K336" s="30"/>
      <c r="L336" s="31"/>
      <c r="M336" s="157"/>
      <c r="N336" s="158"/>
      <c r="O336" s="56"/>
      <c r="P336" s="56"/>
      <c r="Q336" s="56"/>
      <c r="R336" s="56"/>
      <c r="S336" s="56"/>
      <c r="T336" s="57"/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T336" s="18" t="s">
        <v>169</v>
      </c>
      <c r="AU336" s="18" t="s">
        <v>81</v>
      </c>
    </row>
    <row r="337" spans="1:65" s="13" customFormat="1" x14ac:dyDescent="0.2">
      <c r="B337" s="159"/>
      <c r="D337" s="155" t="s">
        <v>171</v>
      </c>
      <c r="E337" s="160" t="s">
        <v>1</v>
      </c>
      <c r="F337" s="161" t="s">
        <v>1424</v>
      </c>
      <c r="H337" s="160" t="s">
        <v>1</v>
      </c>
      <c r="L337" s="159"/>
      <c r="M337" s="162"/>
      <c r="N337" s="163"/>
      <c r="O337" s="163"/>
      <c r="P337" s="163"/>
      <c r="Q337" s="163"/>
      <c r="R337" s="163"/>
      <c r="S337" s="163"/>
      <c r="T337" s="164"/>
      <c r="AT337" s="160" t="s">
        <v>171</v>
      </c>
      <c r="AU337" s="160" t="s">
        <v>81</v>
      </c>
      <c r="AV337" s="13" t="s">
        <v>19</v>
      </c>
      <c r="AW337" s="13" t="s">
        <v>31</v>
      </c>
      <c r="AX337" s="13" t="s">
        <v>74</v>
      </c>
      <c r="AY337" s="160" t="s">
        <v>160</v>
      </c>
    </row>
    <row r="338" spans="1:65" s="14" customFormat="1" x14ac:dyDescent="0.2">
      <c r="B338" s="165"/>
      <c r="D338" s="155" t="s">
        <v>171</v>
      </c>
      <c r="E338" s="166" t="s">
        <v>1</v>
      </c>
      <c r="F338" s="167" t="s">
        <v>1425</v>
      </c>
      <c r="H338" s="168">
        <v>0.94499999999999995</v>
      </c>
      <c r="L338" s="165"/>
      <c r="M338" s="169"/>
      <c r="N338" s="170"/>
      <c r="O338" s="170"/>
      <c r="P338" s="170"/>
      <c r="Q338" s="170"/>
      <c r="R338" s="170"/>
      <c r="S338" s="170"/>
      <c r="T338" s="171"/>
      <c r="AT338" s="166" t="s">
        <v>171</v>
      </c>
      <c r="AU338" s="166" t="s">
        <v>81</v>
      </c>
      <c r="AV338" s="14" t="s">
        <v>81</v>
      </c>
      <c r="AW338" s="14" t="s">
        <v>31</v>
      </c>
      <c r="AX338" s="14" t="s">
        <v>19</v>
      </c>
      <c r="AY338" s="166" t="s">
        <v>160</v>
      </c>
    </row>
    <row r="339" spans="1:65" s="2" customFormat="1" ht="24" customHeight="1" x14ac:dyDescent="0.2">
      <c r="A339" s="30"/>
      <c r="B339" s="142"/>
      <c r="C339" s="143" t="s">
        <v>425</v>
      </c>
      <c r="D339" s="143" t="s">
        <v>162</v>
      </c>
      <c r="E339" s="144" t="s">
        <v>482</v>
      </c>
      <c r="F339" s="145" t="s">
        <v>483</v>
      </c>
      <c r="G339" s="146" t="s">
        <v>165</v>
      </c>
      <c r="H339" s="147">
        <v>64.918000000000006</v>
      </c>
      <c r="I339" s="148">
        <v>0</v>
      </c>
      <c r="J339" s="148">
        <f>ROUND(I339*H339,2)</f>
        <v>0</v>
      </c>
      <c r="K339" s="145" t="s">
        <v>166</v>
      </c>
      <c r="L339" s="31"/>
      <c r="M339" s="149" t="s">
        <v>1</v>
      </c>
      <c r="N339" s="150" t="s">
        <v>39</v>
      </c>
      <c r="O339" s="151">
        <v>1.95</v>
      </c>
      <c r="P339" s="151">
        <f>O339*H339</f>
        <v>126.59010000000001</v>
      </c>
      <c r="Q339" s="151">
        <v>1.031199</v>
      </c>
      <c r="R339" s="151">
        <f>Q339*H339</f>
        <v>66.943376682000007</v>
      </c>
      <c r="S339" s="151">
        <v>0</v>
      </c>
      <c r="T339" s="152">
        <f>S339*H339</f>
        <v>0</v>
      </c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R339" s="153" t="s">
        <v>167</v>
      </c>
      <c r="AT339" s="153" t="s">
        <v>162</v>
      </c>
      <c r="AU339" s="153" t="s">
        <v>81</v>
      </c>
      <c r="AY339" s="18" t="s">
        <v>160</v>
      </c>
      <c r="BE339" s="154">
        <f>IF(N339="základní",J339,0)</f>
        <v>0</v>
      </c>
      <c r="BF339" s="154">
        <f>IF(N339="snížená",J339,0)</f>
        <v>0</v>
      </c>
      <c r="BG339" s="154">
        <f>IF(N339="zákl. přenesená",J339,0)</f>
        <v>0</v>
      </c>
      <c r="BH339" s="154">
        <f>IF(N339="sníž. přenesená",J339,0)</f>
        <v>0</v>
      </c>
      <c r="BI339" s="154">
        <f>IF(N339="nulová",J339,0)</f>
        <v>0</v>
      </c>
      <c r="BJ339" s="18" t="s">
        <v>19</v>
      </c>
      <c r="BK339" s="154">
        <f>ROUND(I339*H339,2)</f>
        <v>0</v>
      </c>
      <c r="BL339" s="18" t="s">
        <v>167</v>
      </c>
      <c r="BM339" s="153" t="s">
        <v>839</v>
      </c>
    </row>
    <row r="340" spans="1:65" s="2" customFormat="1" ht="29.25" x14ac:dyDescent="0.2">
      <c r="A340" s="30"/>
      <c r="B340" s="31"/>
      <c r="C340" s="30"/>
      <c r="D340" s="155" t="s">
        <v>169</v>
      </c>
      <c r="E340" s="30"/>
      <c r="F340" s="156" t="s">
        <v>485</v>
      </c>
      <c r="G340" s="30"/>
      <c r="H340" s="30"/>
      <c r="I340" s="30"/>
      <c r="J340" s="30"/>
      <c r="K340" s="30"/>
      <c r="L340" s="31"/>
      <c r="M340" s="157"/>
      <c r="N340" s="158"/>
      <c r="O340" s="56"/>
      <c r="P340" s="56"/>
      <c r="Q340" s="56"/>
      <c r="R340" s="56"/>
      <c r="S340" s="56"/>
      <c r="T340" s="57"/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T340" s="18" t="s">
        <v>169</v>
      </c>
      <c r="AU340" s="18" t="s">
        <v>81</v>
      </c>
    </row>
    <row r="341" spans="1:65" s="13" customFormat="1" x14ac:dyDescent="0.2">
      <c r="B341" s="159"/>
      <c r="D341" s="155" t="s">
        <v>171</v>
      </c>
      <c r="E341" s="160" t="s">
        <v>1</v>
      </c>
      <c r="F341" s="161" t="s">
        <v>736</v>
      </c>
      <c r="H341" s="160" t="s">
        <v>1</v>
      </c>
      <c r="L341" s="159"/>
      <c r="M341" s="162"/>
      <c r="N341" s="163"/>
      <c r="O341" s="163"/>
      <c r="P341" s="163"/>
      <c r="Q341" s="163"/>
      <c r="R341" s="163"/>
      <c r="S341" s="163"/>
      <c r="T341" s="164"/>
      <c r="AT341" s="160" t="s">
        <v>171</v>
      </c>
      <c r="AU341" s="160" t="s">
        <v>81</v>
      </c>
      <c r="AV341" s="13" t="s">
        <v>19</v>
      </c>
      <c r="AW341" s="13" t="s">
        <v>31</v>
      </c>
      <c r="AX341" s="13" t="s">
        <v>74</v>
      </c>
      <c r="AY341" s="160" t="s">
        <v>160</v>
      </c>
    </row>
    <row r="342" spans="1:65" s="14" customFormat="1" x14ac:dyDescent="0.2">
      <c r="B342" s="165"/>
      <c r="D342" s="155" t="s">
        <v>171</v>
      </c>
      <c r="E342" s="166" t="s">
        <v>1</v>
      </c>
      <c r="F342" s="167" t="s">
        <v>1415</v>
      </c>
      <c r="H342" s="168">
        <v>15.122999999999999</v>
      </c>
      <c r="L342" s="165"/>
      <c r="M342" s="169"/>
      <c r="N342" s="170"/>
      <c r="O342" s="170"/>
      <c r="P342" s="170"/>
      <c r="Q342" s="170"/>
      <c r="R342" s="170"/>
      <c r="S342" s="170"/>
      <c r="T342" s="171"/>
      <c r="AT342" s="166" t="s">
        <v>171</v>
      </c>
      <c r="AU342" s="166" t="s">
        <v>81</v>
      </c>
      <c r="AV342" s="14" t="s">
        <v>81</v>
      </c>
      <c r="AW342" s="14" t="s">
        <v>31</v>
      </c>
      <c r="AX342" s="14" t="s">
        <v>74</v>
      </c>
      <c r="AY342" s="166" t="s">
        <v>160</v>
      </c>
    </row>
    <row r="343" spans="1:65" s="14" customFormat="1" x14ac:dyDescent="0.2">
      <c r="B343" s="165"/>
      <c r="D343" s="155" t="s">
        <v>171</v>
      </c>
      <c r="E343" s="166" t="s">
        <v>1</v>
      </c>
      <c r="F343" s="167" t="s">
        <v>1416</v>
      </c>
      <c r="H343" s="168">
        <v>15.295</v>
      </c>
      <c r="L343" s="165"/>
      <c r="M343" s="169"/>
      <c r="N343" s="170"/>
      <c r="O343" s="170"/>
      <c r="P343" s="170"/>
      <c r="Q343" s="170"/>
      <c r="R343" s="170"/>
      <c r="S343" s="170"/>
      <c r="T343" s="171"/>
      <c r="AT343" s="166" t="s">
        <v>171</v>
      </c>
      <c r="AU343" s="166" t="s">
        <v>81</v>
      </c>
      <c r="AV343" s="14" t="s">
        <v>81</v>
      </c>
      <c r="AW343" s="14" t="s">
        <v>31</v>
      </c>
      <c r="AX343" s="14" t="s">
        <v>74</v>
      </c>
      <c r="AY343" s="166" t="s">
        <v>160</v>
      </c>
    </row>
    <row r="344" spans="1:65" s="14" customFormat="1" x14ac:dyDescent="0.2">
      <c r="B344" s="165"/>
      <c r="D344" s="155" t="s">
        <v>171</v>
      </c>
      <c r="E344" s="166" t="s">
        <v>1</v>
      </c>
      <c r="F344" s="167" t="s">
        <v>1417</v>
      </c>
      <c r="H344" s="168">
        <v>14.26</v>
      </c>
      <c r="L344" s="165"/>
      <c r="M344" s="169"/>
      <c r="N344" s="170"/>
      <c r="O344" s="170"/>
      <c r="P344" s="170"/>
      <c r="Q344" s="170"/>
      <c r="R344" s="170"/>
      <c r="S344" s="170"/>
      <c r="T344" s="171"/>
      <c r="AT344" s="166" t="s">
        <v>171</v>
      </c>
      <c r="AU344" s="166" t="s">
        <v>81</v>
      </c>
      <c r="AV344" s="14" t="s">
        <v>81</v>
      </c>
      <c r="AW344" s="14" t="s">
        <v>31</v>
      </c>
      <c r="AX344" s="14" t="s">
        <v>74</v>
      </c>
      <c r="AY344" s="166" t="s">
        <v>160</v>
      </c>
    </row>
    <row r="345" spans="1:65" s="14" customFormat="1" x14ac:dyDescent="0.2">
      <c r="B345" s="165"/>
      <c r="D345" s="155" t="s">
        <v>171</v>
      </c>
      <c r="E345" s="166" t="s">
        <v>1</v>
      </c>
      <c r="F345" s="167" t="s">
        <v>1418</v>
      </c>
      <c r="H345" s="168">
        <v>15.64</v>
      </c>
      <c r="L345" s="165"/>
      <c r="M345" s="169"/>
      <c r="N345" s="170"/>
      <c r="O345" s="170"/>
      <c r="P345" s="170"/>
      <c r="Q345" s="170"/>
      <c r="R345" s="170"/>
      <c r="S345" s="170"/>
      <c r="T345" s="171"/>
      <c r="AT345" s="166" t="s">
        <v>171</v>
      </c>
      <c r="AU345" s="166" t="s">
        <v>81</v>
      </c>
      <c r="AV345" s="14" t="s">
        <v>81</v>
      </c>
      <c r="AW345" s="14" t="s">
        <v>31</v>
      </c>
      <c r="AX345" s="14" t="s">
        <v>74</v>
      </c>
      <c r="AY345" s="166" t="s">
        <v>160</v>
      </c>
    </row>
    <row r="346" spans="1:65" s="13" customFormat="1" x14ac:dyDescent="0.2">
      <c r="B346" s="159"/>
      <c r="D346" s="155" t="s">
        <v>171</v>
      </c>
      <c r="E346" s="160" t="s">
        <v>1</v>
      </c>
      <c r="F346" s="161" t="s">
        <v>1293</v>
      </c>
      <c r="H346" s="160" t="s">
        <v>1</v>
      </c>
      <c r="L346" s="159"/>
      <c r="M346" s="162"/>
      <c r="N346" s="163"/>
      <c r="O346" s="163"/>
      <c r="P346" s="163"/>
      <c r="Q346" s="163"/>
      <c r="R346" s="163"/>
      <c r="S346" s="163"/>
      <c r="T346" s="164"/>
      <c r="AT346" s="160" t="s">
        <v>171</v>
      </c>
      <c r="AU346" s="160" t="s">
        <v>81</v>
      </c>
      <c r="AV346" s="13" t="s">
        <v>19</v>
      </c>
      <c r="AW346" s="13" t="s">
        <v>31</v>
      </c>
      <c r="AX346" s="13" t="s">
        <v>74</v>
      </c>
      <c r="AY346" s="160" t="s">
        <v>160</v>
      </c>
    </row>
    <row r="347" spans="1:65" s="14" customFormat="1" x14ac:dyDescent="0.2">
      <c r="B347" s="165"/>
      <c r="D347" s="155" t="s">
        <v>171</v>
      </c>
      <c r="E347" s="166" t="s">
        <v>1</v>
      </c>
      <c r="F347" s="167" t="s">
        <v>1419</v>
      </c>
      <c r="H347" s="168">
        <v>4.5999999999999996</v>
      </c>
      <c r="L347" s="165"/>
      <c r="M347" s="169"/>
      <c r="N347" s="170"/>
      <c r="O347" s="170"/>
      <c r="P347" s="170"/>
      <c r="Q347" s="170"/>
      <c r="R347" s="170"/>
      <c r="S347" s="170"/>
      <c r="T347" s="171"/>
      <c r="AT347" s="166" t="s">
        <v>171</v>
      </c>
      <c r="AU347" s="166" t="s">
        <v>81</v>
      </c>
      <c r="AV347" s="14" t="s">
        <v>81</v>
      </c>
      <c r="AW347" s="14" t="s">
        <v>31</v>
      </c>
      <c r="AX347" s="14" t="s">
        <v>74</v>
      </c>
      <c r="AY347" s="166" t="s">
        <v>160</v>
      </c>
    </row>
    <row r="348" spans="1:65" s="15" customFormat="1" x14ac:dyDescent="0.2">
      <c r="B348" s="172"/>
      <c r="D348" s="155" t="s">
        <v>171</v>
      </c>
      <c r="E348" s="173" t="s">
        <v>1</v>
      </c>
      <c r="F348" s="174" t="s">
        <v>176</v>
      </c>
      <c r="H348" s="175">
        <v>64.918000000000006</v>
      </c>
      <c r="L348" s="172"/>
      <c r="M348" s="176"/>
      <c r="N348" s="177"/>
      <c r="O348" s="177"/>
      <c r="P348" s="177"/>
      <c r="Q348" s="177"/>
      <c r="R348" s="177"/>
      <c r="S348" s="177"/>
      <c r="T348" s="178"/>
      <c r="AT348" s="173" t="s">
        <v>171</v>
      </c>
      <c r="AU348" s="173" t="s">
        <v>81</v>
      </c>
      <c r="AV348" s="15" t="s">
        <v>167</v>
      </c>
      <c r="AW348" s="15" t="s">
        <v>31</v>
      </c>
      <c r="AX348" s="15" t="s">
        <v>19</v>
      </c>
      <c r="AY348" s="173" t="s">
        <v>160</v>
      </c>
    </row>
    <row r="349" spans="1:65" s="2" customFormat="1" ht="24" customHeight="1" x14ac:dyDescent="0.2">
      <c r="A349" s="30"/>
      <c r="B349" s="142"/>
      <c r="C349" s="143" t="s">
        <v>432</v>
      </c>
      <c r="D349" s="143" t="s">
        <v>162</v>
      </c>
      <c r="E349" s="144" t="s">
        <v>363</v>
      </c>
      <c r="F349" s="145" t="s">
        <v>364</v>
      </c>
      <c r="G349" s="146" t="s">
        <v>245</v>
      </c>
      <c r="H349" s="147">
        <v>0.44900000000000001</v>
      </c>
      <c r="I349" s="148">
        <v>0</v>
      </c>
      <c r="J349" s="148">
        <f>ROUND(I349*H349,2)</f>
        <v>0</v>
      </c>
      <c r="K349" s="145" t="s">
        <v>166</v>
      </c>
      <c r="L349" s="31"/>
      <c r="M349" s="149" t="s">
        <v>1</v>
      </c>
      <c r="N349" s="150" t="s">
        <v>39</v>
      </c>
      <c r="O349" s="151">
        <v>13.507999999999999</v>
      </c>
      <c r="P349" s="151">
        <f>O349*H349</f>
        <v>6.0650919999999999</v>
      </c>
      <c r="Q349" s="151">
        <v>1.0597380000000001</v>
      </c>
      <c r="R349" s="151">
        <f>Q349*H349</f>
        <v>0.47582236200000005</v>
      </c>
      <c r="S349" s="151">
        <v>0</v>
      </c>
      <c r="T349" s="152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3" t="s">
        <v>167</v>
      </c>
      <c r="AT349" s="153" t="s">
        <v>162</v>
      </c>
      <c r="AU349" s="153" t="s">
        <v>81</v>
      </c>
      <c r="AY349" s="18" t="s">
        <v>160</v>
      </c>
      <c r="BE349" s="154">
        <f>IF(N349="základní",J349,0)</f>
        <v>0</v>
      </c>
      <c r="BF349" s="154">
        <f>IF(N349="snížená",J349,0)</f>
        <v>0</v>
      </c>
      <c r="BG349" s="154">
        <f>IF(N349="zákl. přenesená",J349,0)</f>
        <v>0</v>
      </c>
      <c r="BH349" s="154">
        <f>IF(N349="sníž. přenesená",J349,0)</f>
        <v>0</v>
      </c>
      <c r="BI349" s="154">
        <f>IF(N349="nulová",J349,0)</f>
        <v>0</v>
      </c>
      <c r="BJ349" s="18" t="s">
        <v>19</v>
      </c>
      <c r="BK349" s="154">
        <f>ROUND(I349*H349,2)</f>
        <v>0</v>
      </c>
      <c r="BL349" s="18" t="s">
        <v>167</v>
      </c>
      <c r="BM349" s="153" t="s">
        <v>840</v>
      </c>
    </row>
    <row r="350" spans="1:65" s="2" customFormat="1" ht="19.5" x14ac:dyDescent="0.2">
      <c r="A350" s="30"/>
      <c r="B350" s="31"/>
      <c r="C350" s="30"/>
      <c r="D350" s="155" t="s">
        <v>169</v>
      </c>
      <c r="E350" s="30"/>
      <c r="F350" s="156" t="s">
        <v>366</v>
      </c>
      <c r="G350" s="30"/>
      <c r="H350" s="30"/>
      <c r="I350" s="30"/>
      <c r="J350" s="30"/>
      <c r="K350" s="30"/>
      <c r="L350" s="31"/>
      <c r="M350" s="157"/>
      <c r="N350" s="158"/>
      <c r="O350" s="56"/>
      <c r="P350" s="56"/>
      <c r="Q350" s="56"/>
      <c r="R350" s="56"/>
      <c r="S350" s="56"/>
      <c r="T350" s="57"/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T350" s="18" t="s">
        <v>169</v>
      </c>
      <c r="AU350" s="18" t="s">
        <v>81</v>
      </c>
    </row>
    <row r="351" spans="1:65" s="13" customFormat="1" x14ac:dyDescent="0.2">
      <c r="B351" s="159"/>
      <c r="D351" s="155" t="s">
        <v>171</v>
      </c>
      <c r="E351" s="160" t="s">
        <v>1</v>
      </c>
      <c r="F351" s="161" t="s">
        <v>841</v>
      </c>
      <c r="H351" s="160" t="s">
        <v>1</v>
      </c>
      <c r="L351" s="159"/>
      <c r="M351" s="162"/>
      <c r="N351" s="163"/>
      <c r="O351" s="163"/>
      <c r="P351" s="163"/>
      <c r="Q351" s="163"/>
      <c r="R351" s="163"/>
      <c r="S351" s="163"/>
      <c r="T351" s="164"/>
      <c r="AT351" s="160" t="s">
        <v>171</v>
      </c>
      <c r="AU351" s="160" t="s">
        <v>81</v>
      </c>
      <c r="AV351" s="13" t="s">
        <v>19</v>
      </c>
      <c r="AW351" s="13" t="s">
        <v>31</v>
      </c>
      <c r="AX351" s="13" t="s">
        <v>74</v>
      </c>
      <c r="AY351" s="160" t="s">
        <v>160</v>
      </c>
    </row>
    <row r="352" spans="1:65" s="14" customFormat="1" x14ac:dyDescent="0.2">
      <c r="B352" s="165"/>
      <c r="D352" s="155" t="s">
        <v>171</v>
      </c>
      <c r="E352" s="166" t="s">
        <v>1</v>
      </c>
      <c r="F352" s="167" t="s">
        <v>1426</v>
      </c>
      <c r="H352" s="168">
        <v>0.38300000000000001</v>
      </c>
      <c r="L352" s="165"/>
      <c r="M352" s="169"/>
      <c r="N352" s="170"/>
      <c r="O352" s="170"/>
      <c r="P352" s="170"/>
      <c r="Q352" s="170"/>
      <c r="R352" s="170"/>
      <c r="S352" s="170"/>
      <c r="T352" s="171"/>
      <c r="AT352" s="166" t="s">
        <v>171</v>
      </c>
      <c r="AU352" s="166" t="s">
        <v>81</v>
      </c>
      <c r="AV352" s="14" t="s">
        <v>81</v>
      </c>
      <c r="AW352" s="14" t="s">
        <v>31</v>
      </c>
      <c r="AX352" s="14" t="s">
        <v>74</v>
      </c>
      <c r="AY352" s="166" t="s">
        <v>160</v>
      </c>
    </row>
    <row r="353" spans="1:65" s="13" customFormat="1" x14ac:dyDescent="0.2">
      <c r="B353" s="159"/>
      <c r="D353" s="155" t="s">
        <v>171</v>
      </c>
      <c r="E353" s="160" t="s">
        <v>1</v>
      </c>
      <c r="F353" s="161" t="s">
        <v>1427</v>
      </c>
      <c r="H353" s="160" t="s">
        <v>1</v>
      </c>
      <c r="L353" s="159"/>
      <c r="M353" s="162"/>
      <c r="N353" s="163"/>
      <c r="O353" s="163"/>
      <c r="P353" s="163"/>
      <c r="Q353" s="163"/>
      <c r="R353" s="163"/>
      <c r="S353" s="163"/>
      <c r="T353" s="164"/>
      <c r="AT353" s="160" t="s">
        <v>171</v>
      </c>
      <c r="AU353" s="160" t="s">
        <v>81</v>
      </c>
      <c r="AV353" s="13" t="s">
        <v>19</v>
      </c>
      <c r="AW353" s="13" t="s">
        <v>31</v>
      </c>
      <c r="AX353" s="13" t="s">
        <v>74</v>
      </c>
      <c r="AY353" s="160" t="s">
        <v>160</v>
      </c>
    </row>
    <row r="354" spans="1:65" s="14" customFormat="1" x14ac:dyDescent="0.2">
      <c r="B354" s="165"/>
      <c r="D354" s="155" t="s">
        <v>171</v>
      </c>
      <c r="E354" s="166" t="s">
        <v>1</v>
      </c>
      <c r="F354" s="167" t="s">
        <v>1428</v>
      </c>
      <c r="H354" s="168">
        <v>6.6000000000000003E-2</v>
      </c>
      <c r="L354" s="165"/>
      <c r="M354" s="169"/>
      <c r="N354" s="170"/>
      <c r="O354" s="170"/>
      <c r="P354" s="170"/>
      <c r="Q354" s="170"/>
      <c r="R354" s="170"/>
      <c r="S354" s="170"/>
      <c r="T354" s="171"/>
      <c r="AT354" s="166" t="s">
        <v>171</v>
      </c>
      <c r="AU354" s="166" t="s">
        <v>81</v>
      </c>
      <c r="AV354" s="14" t="s">
        <v>81</v>
      </c>
      <c r="AW354" s="14" t="s">
        <v>31</v>
      </c>
      <c r="AX354" s="14" t="s">
        <v>74</v>
      </c>
      <c r="AY354" s="166" t="s">
        <v>160</v>
      </c>
    </row>
    <row r="355" spans="1:65" s="15" customFormat="1" x14ac:dyDescent="0.2">
      <c r="B355" s="172"/>
      <c r="D355" s="155" t="s">
        <v>171</v>
      </c>
      <c r="E355" s="173" t="s">
        <v>1</v>
      </c>
      <c r="F355" s="174" t="s">
        <v>176</v>
      </c>
      <c r="H355" s="175">
        <v>0.44900000000000001</v>
      </c>
      <c r="L355" s="172"/>
      <c r="M355" s="176"/>
      <c r="N355" s="177"/>
      <c r="O355" s="177"/>
      <c r="P355" s="177"/>
      <c r="Q355" s="177"/>
      <c r="R355" s="177"/>
      <c r="S355" s="177"/>
      <c r="T355" s="178"/>
      <c r="AT355" s="173" t="s">
        <v>171</v>
      </c>
      <c r="AU355" s="173" t="s">
        <v>81</v>
      </c>
      <c r="AV355" s="15" t="s">
        <v>167</v>
      </c>
      <c r="AW355" s="15" t="s">
        <v>31</v>
      </c>
      <c r="AX355" s="15" t="s">
        <v>19</v>
      </c>
      <c r="AY355" s="173" t="s">
        <v>160</v>
      </c>
    </row>
    <row r="356" spans="1:65" s="12" customFormat="1" ht="22.9" customHeight="1" x14ac:dyDescent="0.2">
      <c r="B356" s="130"/>
      <c r="D356" s="131" t="s">
        <v>73</v>
      </c>
      <c r="E356" s="140" t="s">
        <v>205</v>
      </c>
      <c r="F356" s="140" t="s">
        <v>843</v>
      </c>
      <c r="J356" s="141">
        <f>BK356</f>
        <v>0</v>
      </c>
      <c r="L356" s="130"/>
      <c r="M356" s="134"/>
      <c r="N356" s="135"/>
      <c r="O356" s="135"/>
      <c r="P356" s="136">
        <f>SUM(P357:P390)</f>
        <v>124.73419200000001</v>
      </c>
      <c r="Q356" s="135"/>
      <c r="R356" s="136">
        <f>SUM(R357:R390)</f>
        <v>3.7164278386999996</v>
      </c>
      <c r="S356" s="135"/>
      <c r="T356" s="137">
        <f>SUM(T357:T390)</f>
        <v>2.535825</v>
      </c>
      <c r="AR356" s="131" t="s">
        <v>19</v>
      </c>
      <c r="AT356" s="138" t="s">
        <v>73</v>
      </c>
      <c r="AU356" s="138" t="s">
        <v>19</v>
      </c>
      <c r="AY356" s="131" t="s">
        <v>160</v>
      </c>
      <c r="BK356" s="139">
        <f>SUM(BK357:BK390)</f>
        <v>0</v>
      </c>
    </row>
    <row r="357" spans="1:65" s="2" customFormat="1" ht="24" customHeight="1" x14ac:dyDescent="0.2">
      <c r="A357" s="30"/>
      <c r="B357" s="142"/>
      <c r="C357" s="143" t="s">
        <v>439</v>
      </c>
      <c r="D357" s="143" t="s">
        <v>162</v>
      </c>
      <c r="E357" s="144" t="s">
        <v>1429</v>
      </c>
      <c r="F357" s="145" t="s">
        <v>1430</v>
      </c>
      <c r="G357" s="146" t="s">
        <v>165</v>
      </c>
      <c r="H357" s="147">
        <v>17.388000000000002</v>
      </c>
      <c r="I357" s="148">
        <v>0</v>
      </c>
      <c r="J357" s="148">
        <f>ROUND(I357*H357,2)</f>
        <v>0</v>
      </c>
      <c r="K357" s="145" t="s">
        <v>166</v>
      </c>
      <c r="L357" s="31"/>
      <c r="M357" s="149" t="s">
        <v>1</v>
      </c>
      <c r="N357" s="150" t="s">
        <v>39</v>
      </c>
      <c r="O357" s="151">
        <v>0.35</v>
      </c>
      <c r="P357" s="151">
        <f>O357*H357</f>
        <v>6.0857999999999999</v>
      </c>
      <c r="Q357" s="151">
        <v>3.15E-2</v>
      </c>
      <c r="R357" s="151">
        <f>Q357*H357</f>
        <v>0.54772200000000004</v>
      </c>
      <c r="S357" s="151">
        <v>0</v>
      </c>
      <c r="T357" s="152">
        <f>S357*H357</f>
        <v>0</v>
      </c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R357" s="153" t="s">
        <v>167</v>
      </c>
      <c r="AT357" s="153" t="s">
        <v>162</v>
      </c>
      <c r="AU357" s="153" t="s">
        <v>81</v>
      </c>
      <c r="AY357" s="18" t="s">
        <v>160</v>
      </c>
      <c r="BE357" s="154">
        <f>IF(N357="základní",J357,0)</f>
        <v>0</v>
      </c>
      <c r="BF357" s="154">
        <f>IF(N357="snížená",J357,0)</f>
        <v>0</v>
      </c>
      <c r="BG357" s="154">
        <f>IF(N357="zákl. přenesená",J357,0)</f>
        <v>0</v>
      </c>
      <c r="BH357" s="154">
        <f>IF(N357="sníž. přenesená",J357,0)</f>
        <v>0</v>
      </c>
      <c r="BI357" s="154">
        <f>IF(N357="nulová",J357,0)</f>
        <v>0</v>
      </c>
      <c r="BJ357" s="18" t="s">
        <v>19</v>
      </c>
      <c r="BK357" s="154">
        <f>ROUND(I357*H357,2)</f>
        <v>0</v>
      </c>
      <c r="BL357" s="18" t="s">
        <v>167</v>
      </c>
      <c r="BM357" s="153" t="s">
        <v>1431</v>
      </c>
    </row>
    <row r="358" spans="1:65" s="2" customFormat="1" ht="19.5" x14ac:dyDescent="0.2">
      <c r="A358" s="30"/>
      <c r="B358" s="31"/>
      <c r="C358" s="30"/>
      <c r="D358" s="155" t="s">
        <v>169</v>
      </c>
      <c r="E358" s="30"/>
      <c r="F358" s="156" t="s">
        <v>1432</v>
      </c>
      <c r="G358" s="30"/>
      <c r="H358" s="30"/>
      <c r="I358" s="30"/>
      <c r="J358" s="30"/>
      <c r="K358" s="30"/>
      <c r="L358" s="31"/>
      <c r="M358" s="157"/>
      <c r="N358" s="158"/>
      <c r="O358" s="56"/>
      <c r="P358" s="56"/>
      <c r="Q358" s="56"/>
      <c r="R358" s="56"/>
      <c r="S358" s="56"/>
      <c r="T358" s="57"/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T358" s="18" t="s">
        <v>169</v>
      </c>
      <c r="AU358" s="18" t="s">
        <v>81</v>
      </c>
    </row>
    <row r="359" spans="1:65" s="13" customFormat="1" x14ac:dyDescent="0.2">
      <c r="B359" s="159"/>
      <c r="D359" s="155" t="s">
        <v>171</v>
      </c>
      <c r="E359" s="160" t="s">
        <v>1</v>
      </c>
      <c r="F359" s="161" t="s">
        <v>1433</v>
      </c>
      <c r="H359" s="160" t="s">
        <v>1</v>
      </c>
      <c r="L359" s="159"/>
      <c r="M359" s="162"/>
      <c r="N359" s="163"/>
      <c r="O359" s="163"/>
      <c r="P359" s="163"/>
      <c r="Q359" s="163"/>
      <c r="R359" s="163"/>
      <c r="S359" s="163"/>
      <c r="T359" s="164"/>
      <c r="AT359" s="160" t="s">
        <v>171</v>
      </c>
      <c r="AU359" s="160" t="s">
        <v>81</v>
      </c>
      <c r="AV359" s="13" t="s">
        <v>19</v>
      </c>
      <c r="AW359" s="13" t="s">
        <v>31</v>
      </c>
      <c r="AX359" s="13" t="s">
        <v>74</v>
      </c>
      <c r="AY359" s="160" t="s">
        <v>160</v>
      </c>
    </row>
    <row r="360" spans="1:65" s="14" customFormat="1" x14ac:dyDescent="0.2">
      <c r="B360" s="165"/>
      <c r="D360" s="155" t="s">
        <v>171</v>
      </c>
      <c r="E360" s="166" t="s">
        <v>1</v>
      </c>
      <c r="F360" s="167" t="s">
        <v>1434</v>
      </c>
      <c r="H360" s="168">
        <v>17.388000000000002</v>
      </c>
      <c r="L360" s="165"/>
      <c r="M360" s="169"/>
      <c r="N360" s="170"/>
      <c r="O360" s="170"/>
      <c r="P360" s="170"/>
      <c r="Q360" s="170"/>
      <c r="R360" s="170"/>
      <c r="S360" s="170"/>
      <c r="T360" s="171"/>
      <c r="AT360" s="166" t="s">
        <v>171</v>
      </c>
      <c r="AU360" s="166" t="s">
        <v>81</v>
      </c>
      <c r="AV360" s="14" t="s">
        <v>81</v>
      </c>
      <c r="AW360" s="14" t="s">
        <v>31</v>
      </c>
      <c r="AX360" s="14" t="s">
        <v>19</v>
      </c>
      <c r="AY360" s="166" t="s">
        <v>160</v>
      </c>
    </row>
    <row r="361" spans="1:65" s="2" customFormat="1" ht="24" customHeight="1" x14ac:dyDescent="0.2">
      <c r="A361" s="30"/>
      <c r="B361" s="142"/>
      <c r="C361" s="143" t="s">
        <v>444</v>
      </c>
      <c r="D361" s="143" t="s">
        <v>162</v>
      </c>
      <c r="E361" s="144" t="s">
        <v>844</v>
      </c>
      <c r="F361" s="145" t="s">
        <v>845</v>
      </c>
      <c r="G361" s="146" t="s">
        <v>165</v>
      </c>
      <c r="H361" s="147">
        <v>33.811</v>
      </c>
      <c r="I361" s="148">
        <v>0</v>
      </c>
      <c r="J361" s="148">
        <f>ROUND(I361*H361,2)</f>
        <v>0</v>
      </c>
      <c r="K361" s="145" t="s">
        <v>166</v>
      </c>
      <c r="L361" s="31"/>
      <c r="M361" s="149" t="s">
        <v>1</v>
      </c>
      <c r="N361" s="150" t="s">
        <v>39</v>
      </c>
      <c r="O361" s="151">
        <v>2.472</v>
      </c>
      <c r="P361" s="151">
        <f>O361*H361</f>
        <v>83.580792000000002</v>
      </c>
      <c r="Q361" s="151">
        <v>6.6961699999999999E-2</v>
      </c>
      <c r="R361" s="151">
        <f>Q361*H361</f>
        <v>2.2640420387</v>
      </c>
      <c r="S361" s="151">
        <v>7.4999999999999997E-2</v>
      </c>
      <c r="T361" s="152">
        <f>S361*H361</f>
        <v>2.535825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153" t="s">
        <v>167</v>
      </c>
      <c r="AT361" s="153" t="s">
        <v>162</v>
      </c>
      <c r="AU361" s="153" t="s">
        <v>81</v>
      </c>
      <c r="AY361" s="18" t="s">
        <v>160</v>
      </c>
      <c r="BE361" s="154">
        <f>IF(N361="základní",J361,0)</f>
        <v>0</v>
      </c>
      <c r="BF361" s="154">
        <f>IF(N361="snížená",J361,0)</f>
        <v>0</v>
      </c>
      <c r="BG361" s="154">
        <f>IF(N361="zákl. přenesená",J361,0)</f>
        <v>0</v>
      </c>
      <c r="BH361" s="154">
        <f>IF(N361="sníž. přenesená",J361,0)</f>
        <v>0</v>
      </c>
      <c r="BI361" s="154">
        <f>IF(N361="nulová",J361,0)</f>
        <v>0</v>
      </c>
      <c r="BJ361" s="18" t="s">
        <v>19</v>
      </c>
      <c r="BK361" s="154">
        <f>ROUND(I361*H361,2)</f>
        <v>0</v>
      </c>
      <c r="BL361" s="18" t="s">
        <v>167</v>
      </c>
      <c r="BM361" s="153" t="s">
        <v>846</v>
      </c>
    </row>
    <row r="362" spans="1:65" s="2" customFormat="1" ht="29.25" x14ac:dyDescent="0.2">
      <c r="A362" s="30"/>
      <c r="B362" s="31"/>
      <c r="C362" s="30"/>
      <c r="D362" s="155" t="s">
        <v>169</v>
      </c>
      <c r="E362" s="30"/>
      <c r="F362" s="156" t="s">
        <v>847</v>
      </c>
      <c r="G362" s="30"/>
      <c r="H362" s="30"/>
      <c r="I362" s="30"/>
      <c r="J362" s="30"/>
      <c r="K362" s="30"/>
      <c r="L362" s="31"/>
      <c r="M362" s="157"/>
      <c r="N362" s="158"/>
      <c r="O362" s="56"/>
      <c r="P362" s="56"/>
      <c r="Q362" s="56"/>
      <c r="R362" s="56"/>
      <c r="S362" s="56"/>
      <c r="T362" s="57"/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T362" s="18" t="s">
        <v>169</v>
      </c>
      <c r="AU362" s="18" t="s">
        <v>81</v>
      </c>
    </row>
    <row r="363" spans="1:65" s="13" customFormat="1" x14ac:dyDescent="0.2">
      <c r="B363" s="159"/>
      <c r="D363" s="155" t="s">
        <v>171</v>
      </c>
      <c r="E363" s="160" t="s">
        <v>1</v>
      </c>
      <c r="F363" s="161" t="s">
        <v>1435</v>
      </c>
      <c r="H363" s="160" t="s">
        <v>1</v>
      </c>
      <c r="L363" s="159"/>
      <c r="M363" s="162"/>
      <c r="N363" s="163"/>
      <c r="O363" s="163"/>
      <c r="P363" s="163"/>
      <c r="Q363" s="163"/>
      <c r="R363" s="163"/>
      <c r="S363" s="163"/>
      <c r="T363" s="164"/>
      <c r="AT363" s="160" t="s">
        <v>171</v>
      </c>
      <c r="AU363" s="160" t="s">
        <v>81</v>
      </c>
      <c r="AV363" s="13" t="s">
        <v>19</v>
      </c>
      <c r="AW363" s="13" t="s">
        <v>31</v>
      </c>
      <c r="AX363" s="13" t="s">
        <v>74</v>
      </c>
      <c r="AY363" s="160" t="s">
        <v>160</v>
      </c>
    </row>
    <row r="364" spans="1:65" s="13" customFormat="1" x14ac:dyDescent="0.2">
      <c r="B364" s="159"/>
      <c r="D364" s="155" t="s">
        <v>171</v>
      </c>
      <c r="E364" s="160" t="s">
        <v>1</v>
      </c>
      <c r="F364" s="161" t="s">
        <v>1436</v>
      </c>
      <c r="H364" s="160" t="s">
        <v>1</v>
      </c>
      <c r="L364" s="159"/>
      <c r="M364" s="162"/>
      <c r="N364" s="163"/>
      <c r="O364" s="163"/>
      <c r="P364" s="163"/>
      <c r="Q364" s="163"/>
      <c r="R364" s="163"/>
      <c r="S364" s="163"/>
      <c r="T364" s="164"/>
      <c r="AT364" s="160" t="s">
        <v>171</v>
      </c>
      <c r="AU364" s="160" t="s">
        <v>81</v>
      </c>
      <c r="AV364" s="13" t="s">
        <v>19</v>
      </c>
      <c r="AW364" s="13" t="s">
        <v>31</v>
      </c>
      <c r="AX364" s="13" t="s">
        <v>74</v>
      </c>
      <c r="AY364" s="160" t="s">
        <v>160</v>
      </c>
    </row>
    <row r="365" spans="1:65" s="14" customFormat="1" x14ac:dyDescent="0.2">
      <c r="B365" s="165"/>
      <c r="D365" s="155" t="s">
        <v>171</v>
      </c>
      <c r="E365" s="166" t="s">
        <v>1</v>
      </c>
      <c r="F365" s="167" t="s">
        <v>1437</v>
      </c>
      <c r="H365" s="168">
        <v>7.2539999999999996</v>
      </c>
      <c r="L365" s="165"/>
      <c r="M365" s="169"/>
      <c r="N365" s="170"/>
      <c r="O365" s="170"/>
      <c r="P365" s="170"/>
      <c r="Q365" s="170"/>
      <c r="R365" s="170"/>
      <c r="S365" s="170"/>
      <c r="T365" s="171"/>
      <c r="AT365" s="166" t="s">
        <v>171</v>
      </c>
      <c r="AU365" s="166" t="s">
        <v>81</v>
      </c>
      <c r="AV365" s="14" t="s">
        <v>81</v>
      </c>
      <c r="AW365" s="14" t="s">
        <v>31</v>
      </c>
      <c r="AX365" s="14" t="s">
        <v>74</v>
      </c>
      <c r="AY365" s="166" t="s">
        <v>160</v>
      </c>
    </row>
    <row r="366" spans="1:65" s="14" customFormat="1" x14ac:dyDescent="0.2">
      <c r="B366" s="165"/>
      <c r="D366" s="155" t="s">
        <v>171</v>
      </c>
      <c r="E366" s="166" t="s">
        <v>1</v>
      </c>
      <c r="F366" s="167" t="s">
        <v>1438</v>
      </c>
      <c r="H366" s="168">
        <v>7.0819999999999999</v>
      </c>
      <c r="L366" s="165"/>
      <c r="M366" s="169"/>
      <c r="N366" s="170"/>
      <c r="O366" s="170"/>
      <c r="P366" s="170"/>
      <c r="Q366" s="170"/>
      <c r="R366" s="170"/>
      <c r="S366" s="170"/>
      <c r="T366" s="171"/>
      <c r="AT366" s="166" t="s">
        <v>171</v>
      </c>
      <c r="AU366" s="166" t="s">
        <v>81</v>
      </c>
      <c r="AV366" s="14" t="s">
        <v>81</v>
      </c>
      <c r="AW366" s="14" t="s">
        <v>31</v>
      </c>
      <c r="AX366" s="14" t="s">
        <v>74</v>
      </c>
      <c r="AY366" s="166" t="s">
        <v>160</v>
      </c>
    </row>
    <row r="367" spans="1:65" s="13" customFormat="1" x14ac:dyDescent="0.2">
      <c r="B367" s="159"/>
      <c r="D367" s="155" t="s">
        <v>171</v>
      </c>
      <c r="E367" s="160" t="s">
        <v>1</v>
      </c>
      <c r="F367" s="161" t="s">
        <v>1439</v>
      </c>
      <c r="H367" s="160" t="s">
        <v>1</v>
      </c>
      <c r="L367" s="159"/>
      <c r="M367" s="162"/>
      <c r="N367" s="163"/>
      <c r="O367" s="163"/>
      <c r="P367" s="163"/>
      <c r="Q367" s="163"/>
      <c r="R367" s="163"/>
      <c r="S367" s="163"/>
      <c r="T367" s="164"/>
      <c r="AT367" s="160" t="s">
        <v>171</v>
      </c>
      <c r="AU367" s="160" t="s">
        <v>81</v>
      </c>
      <c r="AV367" s="13" t="s">
        <v>19</v>
      </c>
      <c r="AW367" s="13" t="s">
        <v>31</v>
      </c>
      <c r="AX367" s="13" t="s">
        <v>74</v>
      </c>
      <c r="AY367" s="160" t="s">
        <v>160</v>
      </c>
    </row>
    <row r="368" spans="1:65" s="14" customFormat="1" x14ac:dyDescent="0.2">
      <c r="B368" s="165"/>
      <c r="D368" s="155" t="s">
        <v>171</v>
      </c>
      <c r="E368" s="166" t="s">
        <v>1</v>
      </c>
      <c r="F368" s="167" t="s">
        <v>1440</v>
      </c>
      <c r="H368" s="168">
        <v>1.9590000000000001</v>
      </c>
      <c r="L368" s="165"/>
      <c r="M368" s="169"/>
      <c r="N368" s="170"/>
      <c r="O368" s="170"/>
      <c r="P368" s="170"/>
      <c r="Q368" s="170"/>
      <c r="R368" s="170"/>
      <c r="S368" s="170"/>
      <c r="T368" s="171"/>
      <c r="AT368" s="166" t="s">
        <v>171</v>
      </c>
      <c r="AU368" s="166" t="s">
        <v>81</v>
      </c>
      <c r="AV368" s="14" t="s">
        <v>81</v>
      </c>
      <c r="AW368" s="14" t="s">
        <v>31</v>
      </c>
      <c r="AX368" s="14" t="s">
        <v>74</v>
      </c>
      <c r="AY368" s="166" t="s">
        <v>160</v>
      </c>
    </row>
    <row r="369" spans="1:65" s="14" customFormat="1" x14ac:dyDescent="0.2">
      <c r="B369" s="165"/>
      <c r="D369" s="155" t="s">
        <v>171</v>
      </c>
      <c r="E369" s="166" t="s">
        <v>1</v>
      </c>
      <c r="F369" s="167" t="s">
        <v>1441</v>
      </c>
      <c r="H369" s="168">
        <v>1.633</v>
      </c>
      <c r="L369" s="165"/>
      <c r="M369" s="169"/>
      <c r="N369" s="170"/>
      <c r="O369" s="170"/>
      <c r="P369" s="170"/>
      <c r="Q369" s="170"/>
      <c r="R369" s="170"/>
      <c r="S369" s="170"/>
      <c r="T369" s="171"/>
      <c r="AT369" s="166" t="s">
        <v>171</v>
      </c>
      <c r="AU369" s="166" t="s">
        <v>81</v>
      </c>
      <c r="AV369" s="14" t="s">
        <v>81</v>
      </c>
      <c r="AW369" s="14" t="s">
        <v>31</v>
      </c>
      <c r="AX369" s="14" t="s">
        <v>74</v>
      </c>
      <c r="AY369" s="166" t="s">
        <v>160</v>
      </c>
    </row>
    <row r="370" spans="1:65" s="13" customFormat="1" x14ac:dyDescent="0.2">
      <c r="B370" s="159"/>
      <c r="D370" s="155" t="s">
        <v>171</v>
      </c>
      <c r="E370" s="160" t="s">
        <v>1</v>
      </c>
      <c r="F370" s="161" t="s">
        <v>1442</v>
      </c>
      <c r="H370" s="160" t="s">
        <v>1</v>
      </c>
      <c r="L370" s="159"/>
      <c r="M370" s="162"/>
      <c r="N370" s="163"/>
      <c r="O370" s="163"/>
      <c r="P370" s="163"/>
      <c r="Q370" s="163"/>
      <c r="R370" s="163"/>
      <c r="S370" s="163"/>
      <c r="T370" s="164"/>
      <c r="AT370" s="160" t="s">
        <v>171</v>
      </c>
      <c r="AU370" s="160" t="s">
        <v>81</v>
      </c>
      <c r="AV370" s="13" t="s">
        <v>19</v>
      </c>
      <c r="AW370" s="13" t="s">
        <v>31</v>
      </c>
      <c r="AX370" s="13" t="s">
        <v>74</v>
      </c>
      <c r="AY370" s="160" t="s">
        <v>160</v>
      </c>
    </row>
    <row r="371" spans="1:65" s="14" customFormat="1" x14ac:dyDescent="0.2">
      <c r="B371" s="165"/>
      <c r="D371" s="155" t="s">
        <v>171</v>
      </c>
      <c r="E371" s="166" t="s">
        <v>1</v>
      </c>
      <c r="F371" s="167" t="s">
        <v>1443</v>
      </c>
      <c r="H371" s="168">
        <v>1.056</v>
      </c>
      <c r="L371" s="165"/>
      <c r="M371" s="169"/>
      <c r="N371" s="170"/>
      <c r="O371" s="170"/>
      <c r="P371" s="170"/>
      <c r="Q371" s="170"/>
      <c r="R371" s="170"/>
      <c r="S371" s="170"/>
      <c r="T371" s="171"/>
      <c r="AT371" s="166" t="s">
        <v>171</v>
      </c>
      <c r="AU371" s="166" t="s">
        <v>81</v>
      </c>
      <c r="AV371" s="14" t="s">
        <v>81</v>
      </c>
      <c r="AW371" s="14" t="s">
        <v>31</v>
      </c>
      <c r="AX371" s="14" t="s">
        <v>74</v>
      </c>
      <c r="AY371" s="166" t="s">
        <v>160</v>
      </c>
    </row>
    <row r="372" spans="1:65" s="16" customFormat="1" x14ac:dyDescent="0.2">
      <c r="B372" s="179"/>
      <c r="D372" s="155" t="s">
        <v>171</v>
      </c>
      <c r="E372" s="180" t="s">
        <v>1</v>
      </c>
      <c r="F372" s="181" t="s">
        <v>216</v>
      </c>
      <c r="H372" s="182">
        <v>18.984000000000002</v>
      </c>
      <c r="L372" s="179"/>
      <c r="M372" s="183"/>
      <c r="N372" s="184"/>
      <c r="O372" s="184"/>
      <c r="P372" s="184"/>
      <c r="Q372" s="184"/>
      <c r="R372" s="184"/>
      <c r="S372" s="184"/>
      <c r="T372" s="185"/>
      <c r="AT372" s="180" t="s">
        <v>171</v>
      </c>
      <c r="AU372" s="180" t="s">
        <v>81</v>
      </c>
      <c r="AV372" s="16" t="s">
        <v>183</v>
      </c>
      <c r="AW372" s="16" t="s">
        <v>31</v>
      </c>
      <c r="AX372" s="16" t="s">
        <v>74</v>
      </c>
      <c r="AY372" s="180" t="s">
        <v>160</v>
      </c>
    </row>
    <row r="373" spans="1:65" s="13" customFormat="1" x14ac:dyDescent="0.2">
      <c r="B373" s="159"/>
      <c r="D373" s="155" t="s">
        <v>171</v>
      </c>
      <c r="E373" s="160" t="s">
        <v>1</v>
      </c>
      <c r="F373" s="161" t="s">
        <v>1444</v>
      </c>
      <c r="H373" s="160" t="s">
        <v>1</v>
      </c>
      <c r="L373" s="159"/>
      <c r="M373" s="162"/>
      <c r="N373" s="163"/>
      <c r="O373" s="163"/>
      <c r="P373" s="163"/>
      <c r="Q373" s="163"/>
      <c r="R373" s="163"/>
      <c r="S373" s="163"/>
      <c r="T373" s="164"/>
      <c r="AT373" s="160" t="s">
        <v>171</v>
      </c>
      <c r="AU373" s="160" t="s">
        <v>81</v>
      </c>
      <c r="AV373" s="13" t="s">
        <v>19</v>
      </c>
      <c r="AW373" s="13" t="s">
        <v>31</v>
      </c>
      <c r="AX373" s="13" t="s">
        <v>74</v>
      </c>
      <c r="AY373" s="160" t="s">
        <v>160</v>
      </c>
    </row>
    <row r="374" spans="1:65" s="13" customFormat="1" x14ac:dyDescent="0.2">
      <c r="B374" s="159"/>
      <c r="D374" s="155" t="s">
        <v>171</v>
      </c>
      <c r="E374" s="160" t="s">
        <v>1</v>
      </c>
      <c r="F374" s="161" t="s">
        <v>1436</v>
      </c>
      <c r="H374" s="160" t="s">
        <v>1</v>
      </c>
      <c r="L374" s="159"/>
      <c r="M374" s="162"/>
      <c r="N374" s="163"/>
      <c r="O374" s="163"/>
      <c r="P374" s="163"/>
      <c r="Q374" s="163"/>
      <c r="R374" s="163"/>
      <c r="S374" s="163"/>
      <c r="T374" s="164"/>
      <c r="AT374" s="160" t="s">
        <v>171</v>
      </c>
      <c r="AU374" s="160" t="s">
        <v>81</v>
      </c>
      <c r="AV374" s="13" t="s">
        <v>19</v>
      </c>
      <c r="AW374" s="13" t="s">
        <v>31</v>
      </c>
      <c r="AX374" s="13" t="s">
        <v>74</v>
      </c>
      <c r="AY374" s="160" t="s">
        <v>160</v>
      </c>
    </row>
    <row r="375" spans="1:65" s="14" customFormat="1" x14ac:dyDescent="0.2">
      <c r="B375" s="165"/>
      <c r="D375" s="155" t="s">
        <v>171</v>
      </c>
      <c r="E375" s="166" t="s">
        <v>1</v>
      </c>
      <c r="F375" s="167" t="s">
        <v>1445</v>
      </c>
      <c r="H375" s="168">
        <v>9.6999999999999993</v>
      </c>
      <c r="L375" s="165"/>
      <c r="M375" s="169"/>
      <c r="N375" s="170"/>
      <c r="O375" s="170"/>
      <c r="P375" s="170"/>
      <c r="Q375" s="170"/>
      <c r="R375" s="170"/>
      <c r="S375" s="170"/>
      <c r="T375" s="171"/>
      <c r="AT375" s="166" t="s">
        <v>171</v>
      </c>
      <c r="AU375" s="166" t="s">
        <v>81</v>
      </c>
      <c r="AV375" s="14" t="s">
        <v>81</v>
      </c>
      <c r="AW375" s="14" t="s">
        <v>31</v>
      </c>
      <c r="AX375" s="14" t="s">
        <v>74</v>
      </c>
      <c r="AY375" s="166" t="s">
        <v>160</v>
      </c>
    </row>
    <row r="376" spans="1:65" s="13" customFormat="1" x14ac:dyDescent="0.2">
      <c r="B376" s="159"/>
      <c r="D376" s="155" t="s">
        <v>171</v>
      </c>
      <c r="E376" s="160" t="s">
        <v>1</v>
      </c>
      <c r="F376" s="161" t="s">
        <v>1439</v>
      </c>
      <c r="H376" s="160" t="s">
        <v>1</v>
      </c>
      <c r="L376" s="159"/>
      <c r="M376" s="162"/>
      <c r="N376" s="163"/>
      <c r="O376" s="163"/>
      <c r="P376" s="163"/>
      <c r="Q376" s="163"/>
      <c r="R376" s="163"/>
      <c r="S376" s="163"/>
      <c r="T376" s="164"/>
      <c r="AT376" s="160" t="s">
        <v>171</v>
      </c>
      <c r="AU376" s="160" t="s">
        <v>81</v>
      </c>
      <c r="AV376" s="13" t="s">
        <v>19</v>
      </c>
      <c r="AW376" s="13" t="s">
        <v>31</v>
      </c>
      <c r="AX376" s="13" t="s">
        <v>74</v>
      </c>
      <c r="AY376" s="160" t="s">
        <v>160</v>
      </c>
    </row>
    <row r="377" spans="1:65" s="14" customFormat="1" x14ac:dyDescent="0.2">
      <c r="B377" s="165"/>
      <c r="D377" s="155" t="s">
        <v>171</v>
      </c>
      <c r="E377" s="166" t="s">
        <v>1</v>
      </c>
      <c r="F377" s="167" t="s">
        <v>1446</v>
      </c>
      <c r="H377" s="168">
        <v>3.9750000000000001</v>
      </c>
      <c r="L377" s="165"/>
      <c r="M377" s="169"/>
      <c r="N377" s="170"/>
      <c r="O377" s="170"/>
      <c r="P377" s="170"/>
      <c r="Q377" s="170"/>
      <c r="R377" s="170"/>
      <c r="S377" s="170"/>
      <c r="T377" s="171"/>
      <c r="AT377" s="166" t="s">
        <v>171</v>
      </c>
      <c r="AU377" s="166" t="s">
        <v>81</v>
      </c>
      <c r="AV377" s="14" t="s">
        <v>81</v>
      </c>
      <c r="AW377" s="14" t="s">
        <v>31</v>
      </c>
      <c r="AX377" s="14" t="s">
        <v>74</v>
      </c>
      <c r="AY377" s="166" t="s">
        <v>160</v>
      </c>
    </row>
    <row r="378" spans="1:65" s="13" customFormat="1" x14ac:dyDescent="0.2">
      <c r="B378" s="159"/>
      <c r="D378" s="155" t="s">
        <v>171</v>
      </c>
      <c r="E378" s="160" t="s">
        <v>1</v>
      </c>
      <c r="F378" s="161" t="s">
        <v>1442</v>
      </c>
      <c r="H378" s="160" t="s">
        <v>1</v>
      </c>
      <c r="L378" s="159"/>
      <c r="M378" s="162"/>
      <c r="N378" s="163"/>
      <c r="O378" s="163"/>
      <c r="P378" s="163"/>
      <c r="Q378" s="163"/>
      <c r="R378" s="163"/>
      <c r="S378" s="163"/>
      <c r="T378" s="164"/>
      <c r="AT378" s="160" t="s">
        <v>171</v>
      </c>
      <c r="AU378" s="160" t="s">
        <v>81</v>
      </c>
      <c r="AV378" s="13" t="s">
        <v>19</v>
      </c>
      <c r="AW378" s="13" t="s">
        <v>31</v>
      </c>
      <c r="AX378" s="13" t="s">
        <v>74</v>
      </c>
      <c r="AY378" s="160" t="s">
        <v>160</v>
      </c>
    </row>
    <row r="379" spans="1:65" s="14" customFormat="1" x14ac:dyDescent="0.2">
      <c r="B379" s="165"/>
      <c r="D379" s="155" t="s">
        <v>171</v>
      </c>
      <c r="E379" s="166" t="s">
        <v>1</v>
      </c>
      <c r="F379" s="167" t="s">
        <v>1447</v>
      </c>
      <c r="H379" s="168">
        <v>1.1519999999999999</v>
      </c>
      <c r="L379" s="165"/>
      <c r="M379" s="169"/>
      <c r="N379" s="170"/>
      <c r="O379" s="170"/>
      <c r="P379" s="170"/>
      <c r="Q379" s="170"/>
      <c r="R379" s="170"/>
      <c r="S379" s="170"/>
      <c r="T379" s="171"/>
      <c r="AT379" s="166" t="s">
        <v>171</v>
      </c>
      <c r="AU379" s="166" t="s">
        <v>81</v>
      </c>
      <c r="AV379" s="14" t="s">
        <v>81</v>
      </c>
      <c r="AW379" s="14" t="s">
        <v>31</v>
      </c>
      <c r="AX379" s="14" t="s">
        <v>74</v>
      </c>
      <c r="AY379" s="166" t="s">
        <v>160</v>
      </c>
    </row>
    <row r="380" spans="1:65" s="16" customFormat="1" x14ac:dyDescent="0.2">
      <c r="B380" s="179"/>
      <c r="D380" s="155" t="s">
        <v>171</v>
      </c>
      <c r="E380" s="180" t="s">
        <v>1</v>
      </c>
      <c r="F380" s="181" t="s">
        <v>216</v>
      </c>
      <c r="H380" s="182">
        <v>14.827</v>
      </c>
      <c r="L380" s="179"/>
      <c r="M380" s="183"/>
      <c r="N380" s="184"/>
      <c r="O380" s="184"/>
      <c r="P380" s="184"/>
      <c r="Q380" s="184"/>
      <c r="R380" s="184"/>
      <c r="S380" s="184"/>
      <c r="T380" s="185"/>
      <c r="AT380" s="180" t="s">
        <v>171</v>
      </c>
      <c r="AU380" s="180" t="s">
        <v>81</v>
      </c>
      <c r="AV380" s="16" t="s">
        <v>183</v>
      </c>
      <c r="AW380" s="16" t="s">
        <v>31</v>
      </c>
      <c r="AX380" s="16" t="s">
        <v>74</v>
      </c>
      <c r="AY380" s="180" t="s">
        <v>160</v>
      </c>
    </row>
    <row r="381" spans="1:65" s="15" customFormat="1" x14ac:dyDescent="0.2">
      <c r="B381" s="172"/>
      <c r="D381" s="155" t="s">
        <v>171</v>
      </c>
      <c r="E381" s="173" t="s">
        <v>1</v>
      </c>
      <c r="F381" s="174" t="s">
        <v>176</v>
      </c>
      <c r="H381" s="175">
        <v>33.811</v>
      </c>
      <c r="L381" s="172"/>
      <c r="M381" s="176"/>
      <c r="N381" s="177"/>
      <c r="O381" s="177"/>
      <c r="P381" s="177"/>
      <c r="Q381" s="177"/>
      <c r="R381" s="177"/>
      <c r="S381" s="177"/>
      <c r="T381" s="178"/>
      <c r="AT381" s="173" t="s">
        <v>171</v>
      </c>
      <c r="AU381" s="173" t="s">
        <v>81</v>
      </c>
      <c r="AV381" s="15" t="s">
        <v>167</v>
      </c>
      <c r="AW381" s="15" t="s">
        <v>31</v>
      </c>
      <c r="AX381" s="15" t="s">
        <v>19</v>
      </c>
      <c r="AY381" s="173" t="s">
        <v>160</v>
      </c>
    </row>
    <row r="382" spans="1:65" s="2" customFormat="1" ht="16.5" customHeight="1" x14ac:dyDescent="0.2">
      <c r="A382" s="30"/>
      <c r="B382" s="142"/>
      <c r="C382" s="187" t="s">
        <v>450</v>
      </c>
      <c r="D382" s="187" t="s">
        <v>291</v>
      </c>
      <c r="E382" s="188" t="s">
        <v>856</v>
      </c>
      <c r="F382" s="189" t="s">
        <v>857</v>
      </c>
      <c r="G382" s="190" t="s">
        <v>311</v>
      </c>
      <c r="H382" s="191">
        <v>51.290999999999997</v>
      </c>
      <c r="I382" s="192">
        <v>0</v>
      </c>
      <c r="J382" s="192">
        <f>ROUND(I382*H382,2)</f>
        <v>0</v>
      </c>
      <c r="K382" s="189" t="s">
        <v>166</v>
      </c>
      <c r="L382" s="193"/>
      <c r="M382" s="194" t="s">
        <v>1</v>
      </c>
      <c r="N382" s="195" t="s">
        <v>39</v>
      </c>
      <c r="O382" s="151">
        <v>0</v>
      </c>
      <c r="P382" s="151">
        <f>O382*H382</f>
        <v>0</v>
      </c>
      <c r="Q382" s="151">
        <v>1E-3</v>
      </c>
      <c r="R382" s="151">
        <f>Q382*H382</f>
        <v>5.1290999999999996E-2</v>
      </c>
      <c r="S382" s="151">
        <v>0</v>
      </c>
      <c r="T382" s="152">
        <f>S382*H382</f>
        <v>0</v>
      </c>
      <c r="U382" s="30"/>
      <c r="V382" s="30"/>
      <c r="W382" s="30"/>
      <c r="X382" s="30"/>
      <c r="Y382" s="30"/>
      <c r="Z382" s="30"/>
      <c r="AA382" s="30"/>
      <c r="AB382" s="30"/>
      <c r="AC382" s="30"/>
      <c r="AD382" s="30"/>
      <c r="AE382" s="30"/>
      <c r="AR382" s="153" t="s">
        <v>231</v>
      </c>
      <c r="AT382" s="153" t="s">
        <v>291</v>
      </c>
      <c r="AU382" s="153" t="s">
        <v>81</v>
      </c>
      <c r="AY382" s="18" t="s">
        <v>160</v>
      </c>
      <c r="BE382" s="154">
        <f>IF(N382="základní",J382,0)</f>
        <v>0</v>
      </c>
      <c r="BF382" s="154">
        <f>IF(N382="snížená",J382,0)</f>
        <v>0</v>
      </c>
      <c r="BG382" s="154">
        <f>IF(N382="zákl. přenesená",J382,0)</f>
        <v>0</v>
      </c>
      <c r="BH382" s="154">
        <f>IF(N382="sníž. přenesená",J382,0)</f>
        <v>0</v>
      </c>
      <c r="BI382" s="154">
        <f>IF(N382="nulová",J382,0)</f>
        <v>0</v>
      </c>
      <c r="BJ382" s="18" t="s">
        <v>19</v>
      </c>
      <c r="BK382" s="154">
        <f>ROUND(I382*H382,2)</f>
        <v>0</v>
      </c>
      <c r="BL382" s="18" t="s">
        <v>167</v>
      </c>
      <c r="BM382" s="153" t="s">
        <v>858</v>
      </c>
    </row>
    <row r="383" spans="1:65" s="2" customFormat="1" x14ac:dyDescent="0.2">
      <c r="A383" s="30"/>
      <c r="B383" s="31"/>
      <c r="C383" s="30"/>
      <c r="D383" s="155" t="s">
        <v>169</v>
      </c>
      <c r="E383" s="30"/>
      <c r="F383" s="156" t="s">
        <v>857</v>
      </c>
      <c r="G383" s="30"/>
      <c r="H383" s="30"/>
      <c r="I383" s="30"/>
      <c r="J383" s="30"/>
      <c r="K383" s="30"/>
      <c r="L383" s="31"/>
      <c r="M383" s="157"/>
      <c r="N383" s="158"/>
      <c r="O383" s="56"/>
      <c r="P383" s="56"/>
      <c r="Q383" s="56"/>
      <c r="R383" s="56"/>
      <c r="S383" s="56"/>
      <c r="T383" s="57"/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T383" s="18" t="s">
        <v>169</v>
      </c>
      <c r="AU383" s="18" t="s">
        <v>81</v>
      </c>
    </row>
    <row r="384" spans="1:65" s="14" customFormat="1" x14ac:dyDescent="0.2">
      <c r="B384" s="165"/>
      <c r="D384" s="155" t="s">
        <v>171</v>
      </c>
      <c r="E384" s="166" t="s">
        <v>1</v>
      </c>
      <c r="F384" s="167" t="s">
        <v>1448</v>
      </c>
      <c r="H384" s="168">
        <v>51.290999999999997</v>
      </c>
      <c r="L384" s="165"/>
      <c r="M384" s="169"/>
      <c r="N384" s="170"/>
      <c r="O384" s="170"/>
      <c r="P384" s="170"/>
      <c r="Q384" s="170"/>
      <c r="R384" s="170"/>
      <c r="S384" s="170"/>
      <c r="T384" s="171"/>
      <c r="AT384" s="166" t="s">
        <v>171</v>
      </c>
      <c r="AU384" s="166" t="s">
        <v>81</v>
      </c>
      <c r="AV384" s="14" t="s">
        <v>81</v>
      </c>
      <c r="AW384" s="14" t="s">
        <v>31</v>
      </c>
      <c r="AX384" s="14" t="s">
        <v>74</v>
      </c>
      <c r="AY384" s="166" t="s">
        <v>160</v>
      </c>
    </row>
    <row r="385" spans="1:65" s="15" customFormat="1" x14ac:dyDescent="0.2">
      <c r="B385" s="172"/>
      <c r="D385" s="155" t="s">
        <v>171</v>
      </c>
      <c r="E385" s="173" t="s">
        <v>1</v>
      </c>
      <c r="F385" s="174" t="s">
        <v>176</v>
      </c>
      <c r="H385" s="175">
        <v>51.290999999999997</v>
      </c>
      <c r="L385" s="172"/>
      <c r="M385" s="176"/>
      <c r="N385" s="177"/>
      <c r="O385" s="177"/>
      <c r="P385" s="177"/>
      <c r="Q385" s="177"/>
      <c r="R385" s="177"/>
      <c r="S385" s="177"/>
      <c r="T385" s="178"/>
      <c r="AT385" s="173" t="s">
        <v>171</v>
      </c>
      <c r="AU385" s="173" t="s">
        <v>81</v>
      </c>
      <c r="AV385" s="15" t="s">
        <v>167</v>
      </c>
      <c r="AW385" s="15" t="s">
        <v>31</v>
      </c>
      <c r="AX385" s="15" t="s">
        <v>19</v>
      </c>
      <c r="AY385" s="173" t="s">
        <v>160</v>
      </c>
    </row>
    <row r="386" spans="1:65" s="2" customFormat="1" ht="24" customHeight="1" x14ac:dyDescent="0.2">
      <c r="A386" s="30"/>
      <c r="B386" s="142"/>
      <c r="C386" s="143" t="s">
        <v>458</v>
      </c>
      <c r="D386" s="143" t="s">
        <v>162</v>
      </c>
      <c r="E386" s="144" t="s">
        <v>1449</v>
      </c>
      <c r="F386" s="145" t="s">
        <v>1450</v>
      </c>
      <c r="G386" s="146" t="s">
        <v>165</v>
      </c>
      <c r="H386" s="147">
        <v>36.72</v>
      </c>
      <c r="I386" s="148">
        <v>0</v>
      </c>
      <c r="J386" s="148">
        <f>ROUND(I386*H386,2)</f>
        <v>0</v>
      </c>
      <c r="K386" s="145" t="s">
        <v>166</v>
      </c>
      <c r="L386" s="31"/>
      <c r="M386" s="149" t="s">
        <v>1</v>
      </c>
      <c r="N386" s="150" t="s">
        <v>39</v>
      </c>
      <c r="O386" s="151">
        <v>0.95499999999999996</v>
      </c>
      <c r="P386" s="151">
        <f>O386*H386</f>
        <v>35.067599999999999</v>
      </c>
      <c r="Q386" s="151">
        <v>2.324E-2</v>
      </c>
      <c r="R386" s="151">
        <f>Q386*H386</f>
        <v>0.85337279999999993</v>
      </c>
      <c r="S386" s="151">
        <v>0</v>
      </c>
      <c r="T386" s="152">
        <f>S386*H386</f>
        <v>0</v>
      </c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R386" s="153" t="s">
        <v>167</v>
      </c>
      <c r="AT386" s="153" t="s">
        <v>162</v>
      </c>
      <c r="AU386" s="153" t="s">
        <v>81</v>
      </c>
      <c r="AY386" s="18" t="s">
        <v>160</v>
      </c>
      <c r="BE386" s="154">
        <f>IF(N386="základní",J386,0)</f>
        <v>0</v>
      </c>
      <c r="BF386" s="154">
        <f>IF(N386="snížená",J386,0)</f>
        <v>0</v>
      </c>
      <c r="BG386" s="154">
        <f>IF(N386="zákl. přenesená",J386,0)</f>
        <v>0</v>
      </c>
      <c r="BH386" s="154">
        <f>IF(N386="sníž. přenesená",J386,0)</f>
        <v>0</v>
      </c>
      <c r="BI386" s="154">
        <f>IF(N386="nulová",J386,0)</f>
        <v>0</v>
      </c>
      <c r="BJ386" s="18" t="s">
        <v>19</v>
      </c>
      <c r="BK386" s="154">
        <f>ROUND(I386*H386,2)</f>
        <v>0</v>
      </c>
      <c r="BL386" s="18" t="s">
        <v>167</v>
      </c>
      <c r="BM386" s="153" t="s">
        <v>1451</v>
      </c>
    </row>
    <row r="387" spans="1:65" s="2" customFormat="1" ht="29.25" x14ac:dyDescent="0.2">
      <c r="A387" s="30"/>
      <c r="B387" s="31"/>
      <c r="C387" s="30"/>
      <c r="D387" s="155" t="s">
        <v>169</v>
      </c>
      <c r="E387" s="30"/>
      <c r="F387" s="156" t="s">
        <v>1452</v>
      </c>
      <c r="G387" s="30"/>
      <c r="H387" s="30"/>
      <c r="I387" s="30"/>
      <c r="J387" s="30"/>
      <c r="K387" s="30"/>
      <c r="L387" s="31"/>
      <c r="M387" s="157"/>
      <c r="N387" s="158"/>
      <c r="O387" s="56"/>
      <c r="P387" s="56"/>
      <c r="Q387" s="56"/>
      <c r="R387" s="56"/>
      <c r="S387" s="56"/>
      <c r="T387" s="57"/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T387" s="18" t="s">
        <v>169</v>
      </c>
      <c r="AU387" s="18" t="s">
        <v>81</v>
      </c>
    </row>
    <row r="388" spans="1:65" s="13" customFormat="1" x14ac:dyDescent="0.2">
      <c r="B388" s="159"/>
      <c r="D388" s="155" t="s">
        <v>171</v>
      </c>
      <c r="E388" s="160" t="s">
        <v>1</v>
      </c>
      <c r="F388" s="161" t="s">
        <v>1411</v>
      </c>
      <c r="H388" s="160" t="s">
        <v>1</v>
      </c>
      <c r="L388" s="159"/>
      <c r="M388" s="162"/>
      <c r="N388" s="163"/>
      <c r="O388" s="163"/>
      <c r="P388" s="163"/>
      <c r="Q388" s="163"/>
      <c r="R388" s="163"/>
      <c r="S388" s="163"/>
      <c r="T388" s="164"/>
      <c r="AT388" s="160" t="s">
        <v>171</v>
      </c>
      <c r="AU388" s="160" t="s">
        <v>81</v>
      </c>
      <c r="AV388" s="13" t="s">
        <v>19</v>
      </c>
      <c r="AW388" s="13" t="s">
        <v>31</v>
      </c>
      <c r="AX388" s="13" t="s">
        <v>74</v>
      </c>
      <c r="AY388" s="160" t="s">
        <v>160</v>
      </c>
    </row>
    <row r="389" spans="1:65" s="14" customFormat="1" x14ac:dyDescent="0.2">
      <c r="B389" s="165"/>
      <c r="D389" s="155" t="s">
        <v>171</v>
      </c>
      <c r="E389" s="166" t="s">
        <v>1</v>
      </c>
      <c r="F389" s="167" t="s">
        <v>1453</v>
      </c>
      <c r="H389" s="168">
        <v>36.72</v>
      </c>
      <c r="L389" s="165"/>
      <c r="M389" s="169"/>
      <c r="N389" s="170"/>
      <c r="O389" s="170"/>
      <c r="P389" s="170"/>
      <c r="Q389" s="170"/>
      <c r="R389" s="170"/>
      <c r="S389" s="170"/>
      <c r="T389" s="171"/>
      <c r="AT389" s="166" t="s">
        <v>171</v>
      </c>
      <c r="AU389" s="166" t="s">
        <v>81</v>
      </c>
      <c r="AV389" s="14" t="s">
        <v>81</v>
      </c>
      <c r="AW389" s="14" t="s">
        <v>31</v>
      </c>
      <c r="AX389" s="14" t="s">
        <v>74</v>
      </c>
      <c r="AY389" s="166" t="s">
        <v>160</v>
      </c>
    </row>
    <row r="390" spans="1:65" s="15" customFormat="1" x14ac:dyDescent="0.2">
      <c r="B390" s="172"/>
      <c r="D390" s="155" t="s">
        <v>171</v>
      </c>
      <c r="E390" s="173" t="s">
        <v>1</v>
      </c>
      <c r="F390" s="174" t="s">
        <v>176</v>
      </c>
      <c r="H390" s="175">
        <v>36.72</v>
      </c>
      <c r="L390" s="172"/>
      <c r="M390" s="176"/>
      <c r="N390" s="177"/>
      <c r="O390" s="177"/>
      <c r="P390" s="177"/>
      <c r="Q390" s="177"/>
      <c r="R390" s="177"/>
      <c r="S390" s="177"/>
      <c r="T390" s="178"/>
      <c r="AT390" s="173" t="s">
        <v>171</v>
      </c>
      <c r="AU390" s="173" t="s">
        <v>81</v>
      </c>
      <c r="AV390" s="15" t="s">
        <v>167</v>
      </c>
      <c r="AW390" s="15" t="s">
        <v>31</v>
      </c>
      <c r="AX390" s="15" t="s">
        <v>19</v>
      </c>
      <c r="AY390" s="173" t="s">
        <v>160</v>
      </c>
    </row>
    <row r="391" spans="1:65" s="12" customFormat="1" ht="22.9" customHeight="1" x14ac:dyDescent="0.2">
      <c r="B391" s="130"/>
      <c r="D391" s="131" t="s">
        <v>73</v>
      </c>
      <c r="E391" s="140" t="s">
        <v>237</v>
      </c>
      <c r="F391" s="140" t="s">
        <v>524</v>
      </c>
      <c r="J391" s="141">
        <f>BK391</f>
        <v>0</v>
      </c>
      <c r="L391" s="130"/>
      <c r="M391" s="134"/>
      <c r="N391" s="135"/>
      <c r="O391" s="135"/>
      <c r="P391" s="136">
        <f>SUM(P392:P644)</f>
        <v>2969.6808300000002</v>
      </c>
      <c r="Q391" s="135"/>
      <c r="R391" s="136">
        <f>SUM(R392:R644)</f>
        <v>87.915138160799998</v>
      </c>
      <c r="S391" s="135"/>
      <c r="T391" s="137">
        <f>SUM(T392:T644)</f>
        <v>151.95520490000001</v>
      </c>
      <c r="AR391" s="131" t="s">
        <v>19</v>
      </c>
      <c r="AT391" s="138" t="s">
        <v>73</v>
      </c>
      <c r="AU391" s="138" t="s">
        <v>19</v>
      </c>
      <c r="AY391" s="131" t="s">
        <v>160</v>
      </c>
      <c r="BK391" s="139">
        <f>SUM(BK392:BK644)</f>
        <v>0</v>
      </c>
    </row>
    <row r="392" spans="1:65" s="2" customFormat="1" ht="24" customHeight="1" x14ac:dyDescent="0.2">
      <c r="A392" s="30"/>
      <c r="B392" s="142"/>
      <c r="C392" s="143" t="s">
        <v>464</v>
      </c>
      <c r="D392" s="143" t="s">
        <v>162</v>
      </c>
      <c r="E392" s="144" t="s">
        <v>861</v>
      </c>
      <c r="F392" s="145" t="s">
        <v>862</v>
      </c>
      <c r="G392" s="146" t="s">
        <v>186</v>
      </c>
      <c r="H392" s="147">
        <v>12.2</v>
      </c>
      <c r="I392" s="148">
        <v>0</v>
      </c>
      <c r="J392" s="148">
        <f>ROUND(I392*H392,2)</f>
        <v>0</v>
      </c>
      <c r="K392" s="145" t="s">
        <v>166</v>
      </c>
      <c r="L392" s="31"/>
      <c r="M392" s="149" t="s">
        <v>1</v>
      </c>
      <c r="N392" s="150" t="s">
        <v>39</v>
      </c>
      <c r="O392" s="151">
        <v>0.15</v>
      </c>
      <c r="P392" s="151">
        <f>O392*H392</f>
        <v>1.8299999999999998</v>
      </c>
      <c r="Q392" s="151">
        <v>1.9320000000000001E-4</v>
      </c>
      <c r="R392" s="151">
        <f>Q392*H392</f>
        <v>2.3570399999999999E-3</v>
      </c>
      <c r="S392" s="151">
        <v>0</v>
      </c>
      <c r="T392" s="152">
        <f>S392*H392</f>
        <v>0</v>
      </c>
      <c r="U392" s="30"/>
      <c r="V392" s="30"/>
      <c r="W392" s="30"/>
      <c r="X392" s="30"/>
      <c r="Y392" s="30"/>
      <c r="Z392" s="30"/>
      <c r="AA392" s="30"/>
      <c r="AB392" s="30"/>
      <c r="AC392" s="30"/>
      <c r="AD392" s="30"/>
      <c r="AE392" s="30"/>
      <c r="AR392" s="153" t="s">
        <v>167</v>
      </c>
      <c r="AT392" s="153" t="s">
        <v>162</v>
      </c>
      <c r="AU392" s="153" t="s">
        <v>81</v>
      </c>
      <c r="AY392" s="18" t="s">
        <v>160</v>
      </c>
      <c r="BE392" s="154">
        <f>IF(N392="základní",J392,0)</f>
        <v>0</v>
      </c>
      <c r="BF392" s="154">
        <f>IF(N392="snížená",J392,0)</f>
        <v>0</v>
      </c>
      <c r="BG392" s="154">
        <f>IF(N392="zákl. přenesená",J392,0)</f>
        <v>0</v>
      </c>
      <c r="BH392" s="154">
        <f>IF(N392="sníž. přenesená",J392,0)</f>
        <v>0</v>
      </c>
      <c r="BI392" s="154">
        <f>IF(N392="nulová",J392,0)</f>
        <v>0</v>
      </c>
      <c r="BJ392" s="18" t="s">
        <v>19</v>
      </c>
      <c r="BK392" s="154">
        <f>ROUND(I392*H392,2)</f>
        <v>0</v>
      </c>
      <c r="BL392" s="18" t="s">
        <v>167</v>
      </c>
      <c r="BM392" s="153" t="s">
        <v>863</v>
      </c>
    </row>
    <row r="393" spans="1:65" s="2" customFormat="1" ht="19.5" x14ac:dyDescent="0.2">
      <c r="A393" s="30"/>
      <c r="B393" s="31"/>
      <c r="C393" s="30"/>
      <c r="D393" s="155" t="s">
        <v>169</v>
      </c>
      <c r="E393" s="30"/>
      <c r="F393" s="156" t="s">
        <v>864</v>
      </c>
      <c r="G393" s="30"/>
      <c r="H393" s="30"/>
      <c r="I393" s="30"/>
      <c r="J393" s="30"/>
      <c r="K393" s="30"/>
      <c r="L393" s="31"/>
      <c r="M393" s="157"/>
      <c r="N393" s="158"/>
      <c r="O393" s="56"/>
      <c r="P393" s="56"/>
      <c r="Q393" s="56"/>
      <c r="R393" s="56"/>
      <c r="S393" s="56"/>
      <c r="T393" s="57"/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T393" s="18" t="s">
        <v>169</v>
      </c>
      <c r="AU393" s="18" t="s">
        <v>81</v>
      </c>
    </row>
    <row r="394" spans="1:65" s="13" customFormat="1" x14ac:dyDescent="0.2">
      <c r="B394" s="159"/>
      <c r="D394" s="155" t="s">
        <v>171</v>
      </c>
      <c r="E394" s="160" t="s">
        <v>1</v>
      </c>
      <c r="F394" s="161" t="s">
        <v>1454</v>
      </c>
      <c r="H394" s="160" t="s">
        <v>1</v>
      </c>
      <c r="L394" s="159"/>
      <c r="M394" s="162"/>
      <c r="N394" s="163"/>
      <c r="O394" s="163"/>
      <c r="P394" s="163"/>
      <c r="Q394" s="163"/>
      <c r="R394" s="163"/>
      <c r="S394" s="163"/>
      <c r="T394" s="164"/>
      <c r="AT394" s="160" t="s">
        <v>171</v>
      </c>
      <c r="AU394" s="160" t="s">
        <v>81</v>
      </c>
      <c r="AV394" s="13" t="s">
        <v>19</v>
      </c>
      <c r="AW394" s="13" t="s">
        <v>31</v>
      </c>
      <c r="AX394" s="13" t="s">
        <v>74</v>
      </c>
      <c r="AY394" s="160" t="s">
        <v>160</v>
      </c>
    </row>
    <row r="395" spans="1:65" s="13" customFormat="1" x14ac:dyDescent="0.2">
      <c r="B395" s="159"/>
      <c r="D395" s="155" t="s">
        <v>171</v>
      </c>
      <c r="E395" s="160" t="s">
        <v>1</v>
      </c>
      <c r="F395" s="161" t="s">
        <v>1171</v>
      </c>
      <c r="H395" s="160" t="s">
        <v>1</v>
      </c>
      <c r="L395" s="159"/>
      <c r="M395" s="162"/>
      <c r="N395" s="163"/>
      <c r="O395" s="163"/>
      <c r="P395" s="163"/>
      <c r="Q395" s="163"/>
      <c r="R395" s="163"/>
      <c r="S395" s="163"/>
      <c r="T395" s="164"/>
      <c r="AT395" s="160" t="s">
        <v>171</v>
      </c>
      <c r="AU395" s="160" t="s">
        <v>81</v>
      </c>
      <c r="AV395" s="13" t="s">
        <v>19</v>
      </c>
      <c r="AW395" s="13" t="s">
        <v>31</v>
      </c>
      <c r="AX395" s="13" t="s">
        <v>74</v>
      </c>
      <c r="AY395" s="160" t="s">
        <v>160</v>
      </c>
    </row>
    <row r="396" spans="1:65" s="14" customFormat="1" x14ac:dyDescent="0.2">
      <c r="B396" s="165"/>
      <c r="D396" s="155" t="s">
        <v>171</v>
      </c>
      <c r="E396" s="166" t="s">
        <v>1</v>
      </c>
      <c r="F396" s="167" t="s">
        <v>1455</v>
      </c>
      <c r="H396" s="168">
        <v>3</v>
      </c>
      <c r="L396" s="165"/>
      <c r="M396" s="169"/>
      <c r="N396" s="170"/>
      <c r="O396" s="170"/>
      <c r="P396" s="170"/>
      <c r="Q396" s="170"/>
      <c r="R396" s="170"/>
      <c r="S396" s="170"/>
      <c r="T396" s="171"/>
      <c r="AT396" s="166" t="s">
        <v>171</v>
      </c>
      <c r="AU396" s="166" t="s">
        <v>81</v>
      </c>
      <c r="AV396" s="14" t="s">
        <v>81</v>
      </c>
      <c r="AW396" s="14" t="s">
        <v>31</v>
      </c>
      <c r="AX396" s="14" t="s">
        <v>74</v>
      </c>
      <c r="AY396" s="166" t="s">
        <v>160</v>
      </c>
    </row>
    <row r="397" spans="1:65" s="13" customFormat="1" x14ac:dyDescent="0.2">
      <c r="B397" s="159"/>
      <c r="D397" s="155" t="s">
        <v>171</v>
      </c>
      <c r="E397" s="160" t="s">
        <v>1</v>
      </c>
      <c r="F397" s="161" t="s">
        <v>1022</v>
      </c>
      <c r="H397" s="160" t="s">
        <v>1</v>
      </c>
      <c r="L397" s="159"/>
      <c r="M397" s="162"/>
      <c r="N397" s="163"/>
      <c r="O397" s="163"/>
      <c r="P397" s="163"/>
      <c r="Q397" s="163"/>
      <c r="R397" s="163"/>
      <c r="S397" s="163"/>
      <c r="T397" s="164"/>
      <c r="AT397" s="160" t="s">
        <v>171</v>
      </c>
      <c r="AU397" s="160" t="s">
        <v>81</v>
      </c>
      <c r="AV397" s="13" t="s">
        <v>19</v>
      </c>
      <c r="AW397" s="13" t="s">
        <v>31</v>
      </c>
      <c r="AX397" s="13" t="s">
        <v>74</v>
      </c>
      <c r="AY397" s="160" t="s">
        <v>160</v>
      </c>
    </row>
    <row r="398" spans="1:65" s="14" customFormat="1" x14ac:dyDescent="0.2">
      <c r="B398" s="165"/>
      <c r="D398" s="155" t="s">
        <v>171</v>
      </c>
      <c r="E398" s="166" t="s">
        <v>1</v>
      </c>
      <c r="F398" s="167" t="s">
        <v>1456</v>
      </c>
      <c r="H398" s="168">
        <v>2</v>
      </c>
      <c r="L398" s="165"/>
      <c r="M398" s="169"/>
      <c r="N398" s="170"/>
      <c r="O398" s="170"/>
      <c r="P398" s="170"/>
      <c r="Q398" s="170"/>
      <c r="R398" s="170"/>
      <c r="S398" s="170"/>
      <c r="T398" s="171"/>
      <c r="AT398" s="166" t="s">
        <v>171</v>
      </c>
      <c r="AU398" s="166" t="s">
        <v>81</v>
      </c>
      <c r="AV398" s="14" t="s">
        <v>81</v>
      </c>
      <c r="AW398" s="14" t="s">
        <v>31</v>
      </c>
      <c r="AX398" s="14" t="s">
        <v>74</v>
      </c>
      <c r="AY398" s="166" t="s">
        <v>160</v>
      </c>
    </row>
    <row r="399" spans="1:65" s="13" customFormat="1" x14ac:dyDescent="0.2">
      <c r="B399" s="159"/>
      <c r="D399" s="155" t="s">
        <v>171</v>
      </c>
      <c r="E399" s="160" t="s">
        <v>1</v>
      </c>
      <c r="F399" s="161" t="s">
        <v>1457</v>
      </c>
      <c r="H399" s="160" t="s">
        <v>1</v>
      </c>
      <c r="L399" s="159"/>
      <c r="M399" s="162"/>
      <c r="N399" s="163"/>
      <c r="O399" s="163"/>
      <c r="P399" s="163"/>
      <c r="Q399" s="163"/>
      <c r="R399" s="163"/>
      <c r="S399" s="163"/>
      <c r="T399" s="164"/>
      <c r="AT399" s="160" t="s">
        <v>171</v>
      </c>
      <c r="AU399" s="160" t="s">
        <v>81</v>
      </c>
      <c r="AV399" s="13" t="s">
        <v>19</v>
      </c>
      <c r="AW399" s="13" t="s">
        <v>31</v>
      </c>
      <c r="AX399" s="13" t="s">
        <v>74</v>
      </c>
      <c r="AY399" s="160" t="s">
        <v>160</v>
      </c>
    </row>
    <row r="400" spans="1:65" s="14" customFormat="1" x14ac:dyDescent="0.2">
      <c r="B400" s="165"/>
      <c r="D400" s="155" t="s">
        <v>171</v>
      </c>
      <c r="E400" s="166" t="s">
        <v>1</v>
      </c>
      <c r="F400" s="167" t="s">
        <v>1458</v>
      </c>
      <c r="H400" s="168">
        <v>7.2</v>
      </c>
      <c r="L400" s="165"/>
      <c r="M400" s="169"/>
      <c r="N400" s="170"/>
      <c r="O400" s="170"/>
      <c r="P400" s="170"/>
      <c r="Q400" s="170"/>
      <c r="R400" s="170"/>
      <c r="S400" s="170"/>
      <c r="T400" s="171"/>
      <c r="AT400" s="166" t="s">
        <v>171</v>
      </c>
      <c r="AU400" s="166" t="s">
        <v>81</v>
      </c>
      <c r="AV400" s="14" t="s">
        <v>81</v>
      </c>
      <c r="AW400" s="14" t="s">
        <v>31</v>
      </c>
      <c r="AX400" s="14" t="s">
        <v>74</v>
      </c>
      <c r="AY400" s="166" t="s">
        <v>160</v>
      </c>
    </row>
    <row r="401" spans="1:65" s="15" customFormat="1" x14ac:dyDescent="0.2">
      <c r="B401" s="172"/>
      <c r="D401" s="155" t="s">
        <v>171</v>
      </c>
      <c r="E401" s="173" t="s">
        <v>1</v>
      </c>
      <c r="F401" s="174" t="s">
        <v>176</v>
      </c>
      <c r="H401" s="175">
        <v>12.2</v>
      </c>
      <c r="L401" s="172"/>
      <c r="M401" s="176"/>
      <c r="N401" s="177"/>
      <c r="O401" s="177"/>
      <c r="P401" s="177"/>
      <c r="Q401" s="177"/>
      <c r="R401" s="177"/>
      <c r="S401" s="177"/>
      <c r="T401" s="178"/>
      <c r="AT401" s="173" t="s">
        <v>171</v>
      </c>
      <c r="AU401" s="173" t="s">
        <v>81</v>
      </c>
      <c r="AV401" s="15" t="s">
        <v>167</v>
      </c>
      <c r="AW401" s="15" t="s">
        <v>31</v>
      </c>
      <c r="AX401" s="15" t="s">
        <v>19</v>
      </c>
      <c r="AY401" s="173" t="s">
        <v>160</v>
      </c>
    </row>
    <row r="402" spans="1:65" s="2" customFormat="1" ht="24" customHeight="1" x14ac:dyDescent="0.2">
      <c r="A402" s="30"/>
      <c r="B402" s="142"/>
      <c r="C402" s="143" t="s">
        <v>473</v>
      </c>
      <c r="D402" s="143" t="s">
        <v>162</v>
      </c>
      <c r="E402" s="144" t="s">
        <v>873</v>
      </c>
      <c r="F402" s="145" t="s">
        <v>874</v>
      </c>
      <c r="G402" s="146" t="s">
        <v>311</v>
      </c>
      <c r="H402" s="147">
        <v>66.33</v>
      </c>
      <c r="I402" s="148">
        <v>0</v>
      </c>
      <c r="J402" s="148">
        <f>ROUND(I402*H402,2)</f>
        <v>0</v>
      </c>
      <c r="K402" s="145" t="s">
        <v>166</v>
      </c>
      <c r="L402" s="31"/>
      <c r="M402" s="149" t="s">
        <v>1</v>
      </c>
      <c r="N402" s="150" t="s">
        <v>39</v>
      </c>
      <c r="O402" s="151">
        <v>0.104</v>
      </c>
      <c r="P402" s="151">
        <f>O402*H402</f>
        <v>6.8983199999999991</v>
      </c>
      <c r="Q402" s="151">
        <v>0</v>
      </c>
      <c r="R402" s="151">
        <f>Q402*H402</f>
        <v>0</v>
      </c>
      <c r="S402" s="151">
        <v>0</v>
      </c>
      <c r="T402" s="152">
        <f>S402*H402</f>
        <v>0</v>
      </c>
      <c r="U402" s="30"/>
      <c r="V402" s="30"/>
      <c r="W402" s="30"/>
      <c r="X402" s="30"/>
      <c r="Y402" s="30"/>
      <c r="Z402" s="30"/>
      <c r="AA402" s="30"/>
      <c r="AB402" s="30"/>
      <c r="AC402" s="30"/>
      <c r="AD402" s="30"/>
      <c r="AE402" s="30"/>
      <c r="AR402" s="153" t="s">
        <v>167</v>
      </c>
      <c r="AT402" s="153" t="s">
        <v>162</v>
      </c>
      <c r="AU402" s="153" t="s">
        <v>81</v>
      </c>
      <c r="AY402" s="18" t="s">
        <v>160</v>
      </c>
      <c r="BE402" s="154">
        <f>IF(N402="základní",J402,0)</f>
        <v>0</v>
      </c>
      <c r="BF402" s="154">
        <f>IF(N402="snížená",J402,0)</f>
        <v>0</v>
      </c>
      <c r="BG402" s="154">
        <f>IF(N402="zákl. přenesená",J402,0)</f>
        <v>0</v>
      </c>
      <c r="BH402" s="154">
        <f>IF(N402="sníž. přenesená",J402,0)</f>
        <v>0</v>
      </c>
      <c r="BI402" s="154">
        <f>IF(N402="nulová",J402,0)</f>
        <v>0</v>
      </c>
      <c r="BJ402" s="18" t="s">
        <v>19</v>
      </c>
      <c r="BK402" s="154">
        <f>ROUND(I402*H402,2)</f>
        <v>0</v>
      </c>
      <c r="BL402" s="18" t="s">
        <v>167</v>
      </c>
      <c r="BM402" s="153" t="s">
        <v>1459</v>
      </c>
    </row>
    <row r="403" spans="1:65" s="2" customFormat="1" ht="19.5" x14ac:dyDescent="0.2">
      <c r="A403" s="30"/>
      <c r="B403" s="31"/>
      <c r="C403" s="30"/>
      <c r="D403" s="155" t="s">
        <v>169</v>
      </c>
      <c r="E403" s="30"/>
      <c r="F403" s="156" t="s">
        <v>876</v>
      </c>
      <c r="G403" s="30"/>
      <c r="H403" s="30"/>
      <c r="I403" s="30"/>
      <c r="J403" s="30"/>
      <c r="K403" s="30"/>
      <c r="L403" s="31"/>
      <c r="M403" s="157"/>
      <c r="N403" s="158"/>
      <c r="O403" s="56"/>
      <c r="P403" s="56"/>
      <c r="Q403" s="56"/>
      <c r="R403" s="56"/>
      <c r="S403" s="56"/>
      <c r="T403" s="57"/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  <c r="AE403" s="30"/>
      <c r="AT403" s="18" t="s">
        <v>169</v>
      </c>
      <c r="AU403" s="18" t="s">
        <v>81</v>
      </c>
    </row>
    <row r="404" spans="1:65" s="13" customFormat="1" x14ac:dyDescent="0.2">
      <c r="B404" s="159"/>
      <c r="D404" s="155" t="s">
        <v>171</v>
      </c>
      <c r="E404" s="160" t="s">
        <v>1</v>
      </c>
      <c r="F404" s="161" t="s">
        <v>1460</v>
      </c>
      <c r="H404" s="160" t="s">
        <v>1</v>
      </c>
      <c r="L404" s="159"/>
      <c r="M404" s="162"/>
      <c r="N404" s="163"/>
      <c r="O404" s="163"/>
      <c r="P404" s="163"/>
      <c r="Q404" s="163"/>
      <c r="R404" s="163"/>
      <c r="S404" s="163"/>
      <c r="T404" s="164"/>
      <c r="AT404" s="160" t="s">
        <v>171</v>
      </c>
      <c r="AU404" s="160" t="s">
        <v>81</v>
      </c>
      <c r="AV404" s="13" t="s">
        <v>19</v>
      </c>
      <c r="AW404" s="13" t="s">
        <v>31</v>
      </c>
      <c r="AX404" s="13" t="s">
        <v>74</v>
      </c>
      <c r="AY404" s="160" t="s">
        <v>160</v>
      </c>
    </row>
    <row r="405" spans="1:65" s="13" customFormat="1" x14ac:dyDescent="0.2">
      <c r="B405" s="159"/>
      <c r="D405" s="155" t="s">
        <v>171</v>
      </c>
      <c r="E405" s="160" t="s">
        <v>1</v>
      </c>
      <c r="F405" s="161" t="s">
        <v>1171</v>
      </c>
      <c r="H405" s="160" t="s">
        <v>1</v>
      </c>
      <c r="L405" s="159"/>
      <c r="M405" s="162"/>
      <c r="N405" s="163"/>
      <c r="O405" s="163"/>
      <c r="P405" s="163"/>
      <c r="Q405" s="163"/>
      <c r="R405" s="163"/>
      <c r="S405" s="163"/>
      <c r="T405" s="164"/>
      <c r="AT405" s="160" t="s">
        <v>171</v>
      </c>
      <c r="AU405" s="160" t="s">
        <v>81</v>
      </c>
      <c r="AV405" s="13" t="s">
        <v>19</v>
      </c>
      <c r="AW405" s="13" t="s">
        <v>31</v>
      </c>
      <c r="AX405" s="13" t="s">
        <v>74</v>
      </c>
      <c r="AY405" s="160" t="s">
        <v>160</v>
      </c>
    </row>
    <row r="406" spans="1:65" s="14" customFormat="1" x14ac:dyDescent="0.2">
      <c r="B406" s="165"/>
      <c r="D406" s="155" t="s">
        <v>171</v>
      </c>
      <c r="E406" s="166" t="s">
        <v>1</v>
      </c>
      <c r="F406" s="167" t="s">
        <v>1461</v>
      </c>
      <c r="H406" s="168">
        <v>36.18</v>
      </c>
      <c r="L406" s="165"/>
      <c r="M406" s="169"/>
      <c r="N406" s="170"/>
      <c r="O406" s="170"/>
      <c r="P406" s="170"/>
      <c r="Q406" s="170"/>
      <c r="R406" s="170"/>
      <c r="S406" s="170"/>
      <c r="T406" s="171"/>
      <c r="AT406" s="166" t="s">
        <v>171</v>
      </c>
      <c r="AU406" s="166" t="s">
        <v>81</v>
      </c>
      <c r="AV406" s="14" t="s">
        <v>81</v>
      </c>
      <c r="AW406" s="14" t="s">
        <v>31</v>
      </c>
      <c r="AX406" s="14" t="s">
        <v>74</v>
      </c>
      <c r="AY406" s="166" t="s">
        <v>160</v>
      </c>
    </row>
    <row r="407" spans="1:65" s="13" customFormat="1" x14ac:dyDescent="0.2">
      <c r="B407" s="159"/>
      <c r="D407" s="155" t="s">
        <v>171</v>
      </c>
      <c r="E407" s="160" t="s">
        <v>1</v>
      </c>
      <c r="F407" s="161" t="s">
        <v>1022</v>
      </c>
      <c r="H407" s="160" t="s">
        <v>1</v>
      </c>
      <c r="L407" s="159"/>
      <c r="M407" s="162"/>
      <c r="N407" s="163"/>
      <c r="O407" s="163"/>
      <c r="P407" s="163"/>
      <c r="Q407" s="163"/>
      <c r="R407" s="163"/>
      <c r="S407" s="163"/>
      <c r="T407" s="164"/>
      <c r="AT407" s="160" t="s">
        <v>171</v>
      </c>
      <c r="AU407" s="160" t="s">
        <v>81</v>
      </c>
      <c r="AV407" s="13" t="s">
        <v>19</v>
      </c>
      <c r="AW407" s="13" t="s">
        <v>31</v>
      </c>
      <c r="AX407" s="13" t="s">
        <v>74</v>
      </c>
      <c r="AY407" s="160" t="s">
        <v>160</v>
      </c>
    </row>
    <row r="408" spans="1:65" s="14" customFormat="1" x14ac:dyDescent="0.2">
      <c r="B408" s="165"/>
      <c r="D408" s="155" t="s">
        <v>171</v>
      </c>
      <c r="E408" s="166" t="s">
        <v>1</v>
      </c>
      <c r="F408" s="167" t="s">
        <v>1462</v>
      </c>
      <c r="H408" s="168">
        <v>30.15</v>
      </c>
      <c r="L408" s="165"/>
      <c r="M408" s="169"/>
      <c r="N408" s="170"/>
      <c r="O408" s="170"/>
      <c r="P408" s="170"/>
      <c r="Q408" s="170"/>
      <c r="R408" s="170"/>
      <c r="S408" s="170"/>
      <c r="T408" s="171"/>
      <c r="AT408" s="166" t="s">
        <v>171</v>
      </c>
      <c r="AU408" s="166" t="s">
        <v>81</v>
      </c>
      <c r="AV408" s="14" t="s">
        <v>81</v>
      </c>
      <c r="AW408" s="14" t="s">
        <v>31</v>
      </c>
      <c r="AX408" s="14" t="s">
        <v>74</v>
      </c>
      <c r="AY408" s="166" t="s">
        <v>160</v>
      </c>
    </row>
    <row r="409" spans="1:65" s="15" customFormat="1" x14ac:dyDescent="0.2">
      <c r="B409" s="172"/>
      <c r="D409" s="155" t="s">
        <v>171</v>
      </c>
      <c r="E409" s="173" t="s">
        <v>1</v>
      </c>
      <c r="F409" s="174" t="s">
        <v>176</v>
      </c>
      <c r="H409" s="175">
        <v>66.33</v>
      </c>
      <c r="L409" s="172"/>
      <c r="M409" s="176"/>
      <c r="N409" s="177"/>
      <c r="O409" s="177"/>
      <c r="P409" s="177"/>
      <c r="Q409" s="177"/>
      <c r="R409" s="177"/>
      <c r="S409" s="177"/>
      <c r="T409" s="178"/>
      <c r="AT409" s="173" t="s">
        <v>171</v>
      </c>
      <c r="AU409" s="173" t="s">
        <v>81</v>
      </c>
      <c r="AV409" s="15" t="s">
        <v>167</v>
      </c>
      <c r="AW409" s="15" t="s">
        <v>31</v>
      </c>
      <c r="AX409" s="15" t="s">
        <v>19</v>
      </c>
      <c r="AY409" s="173" t="s">
        <v>160</v>
      </c>
    </row>
    <row r="410" spans="1:65" s="2" customFormat="1" ht="24" customHeight="1" x14ac:dyDescent="0.2">
      <c r="A410" s="30"/>
      <c r="B410" s="142"/>
      <c r="C410" s="143" t="s">
        <v>481</v>
      </c>
      <c r="D410" s="143" t="s">
        <v>162</v>
      </c>
      <c r="E410" s="144" t="s">
        <v>878</v>
      </c>
      <c r="F410" s="145" t="s">
        <v>879</v>
      </c>
      <c r="G410" s="146" t="s">
        <v>311</v>
      </c>
      <c r="H410" s="147">
        <v>66.33</v>
      </c>
      <c r="I410" s="148">
        <v>0</v>
      </c>
      <c r="J410" s="148">
        <f>ROUND(I410*H410,2)</f>
        <v>0</v>
      </c>
      <c r="K410" s="145" t="s">
        <v>166</v>
      </c>
      <c r="L410" s="31"/>
      <c r="M410" s="149" t="s">
        <v>1</v>
      </c>
      <c r="N410" s="150" t="s">
        <v>39</v>
      </c>
      <c r="O410" s="151">
        <v>5.0999999999999997E-2</v>
      </c>
      <c r="P410" s="151">
        <f>O410*H410</f>
        <v>3.3828299999999998</v>
      </c>
      <c r="Q410" s="151">
        <v>2.0000000000000002E-5</v>
      </c>
      <c r="R410" s="151">
        <f>Q410*H410</f>
        <v>1.3266E-3</v>
      </c>
      <c r="S410" s="151">
        <v>0</v>
      </c>
      <c r="T410" s="152">
        <f>S410*H410</f>
        <v>0</v>
      </c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  <c r="AE410" s="30"/>
      <c r="AR410" s="153" t="s">
        <v>167</v>
      </c>
      <c r="AT410" s="153" t="s">
        <v>162</v>
      </c>
      <c r="AU410" s="153" t="s">
        <v>81</v>
      </c>
      <c r="AY410" s="18" t="s">
        <v>160</v>
      </c>
      <c r="BE410" s="154">
        <f>IF(N410="základní",J410,0)</f>
        <v>0</v>
      </c>
      <c r="BF410" s="154">
        <f>IF(N410="snížená",J410,0)</f>
        <v>0</v>
      </c>
      <c r="BG410" s="154">
        <f>IF(N410="zákl. přenesená",J410,0)</f>
        <v>0</v>
      </c>
      <c r="BH410" s="154">
        <f>IF(N410="sníž. přenesená",J410,0)</f>
        <v>0</v>
      </c>
      <c r="BI410" s="154">
        <f>IF(N410="nulová",J410,0)</f>
        <v>0</v>
      </c>
      <c r="BJ410" s="18" t="s">
        <v>19</v>
      </c>
      <c r="BK410" s="154">
        <f>ROUND(I410*H410,2)</f>
        <v>0</v>
      </c>
      <c r="BL410" s="18" t="s">
        <v>167</v>
      </c>
      <c r="BM410" s="153" t="s">
        <v>1463</v>
      </c>
    </row>
    <row r="411" spans="1:65" s="2" customFormat="1" ht="19.5" x14ac:dyDescent="0.2">
      <c r="A411" s="30"/>
      <c r="B411" s="31"/>
      <c r="C411" s="30"/>
      <c r="D411" s="155" t="s">
        <v>169</v>
      </c>
      <c r="E411" s="30"/>
      <c r="F411" s="156" t="s">
        <v>881</v>
      </c>
      <c r="G411" s="30"/>
      <c r="H411" s="30"/>
      <c r="I411" s="30"/>
      <c r="J411" s="30"/>
      <c r="K411" s="30"/>
      <c r="L411" s="31"/>
      <c r="M411" s="157"/>
      <c r="N411" s="158"/>
      <c r="O411" s="56"/>
      <c r="P411" s="56"/>
      <c r="Q411" s="56"/>
      <c r="R411" s="56"/>
      <c r="S411" s="56"/>
      <c r="T411" s="57"/>
      <c r="U411" s="30"/>
      <c r="V411" s="30"/>
      <c r="W411" s="30"/>
      <c r="X411" s="30"/>
      <c r="Y411" s="30"/>
      <c r="Z411" s="30"/>
      <c r="AA411" s="30"/>
      <c r="AB411" s="30"/>
      <c r="AC411" s="30"/>
      <c r="AD411" s="30"/>
      <c r="AE411" s="30"/>
      <c r="AT411" s="18" t="s">
        <v>169</v>
      </c>
      <c r="AU411" s="18" t="s">
        <v>81</v>
      </c>
    </row>
    <row r="412" spans="1:65" s="2" customFormat="1" ht="16.5" customHeight="1" x14ac:dyDescent="0.2">
      <c r="A412" s="30"/>
      <c r="B412" s="142"/>
      <c r="C412" s="143" t="s">
        <v>487</v>
      </c>
      <c r="D412" s="143" t="s">
        <v>162</v>
      </c>
      <c r="E412" s="144" t="s">
        <v>1215</v>
      </c>
      <c r="F412" s="145" t="s">
        <v>1216</v>
      </c>
      <c r="G412" s="146" t="s">
        <v>186</v>
      </c>
      <c r="H412" s="147">
        <v>11.8</v>
      </c>
      <c r="I412" s="148">
        <v>0</v>
      </c>
      <c r="J412" s="148">
        <f>ROUND(I412*H412,2)</f>
        <v>0</v>
      </c>
      <c r="K412" s="145" t="s">
        <v>166</v>
      </c>
      <c r="L412" s="31"/>
      <c r="M412" s="149" t="s">
        <v>1</v>
      </c>
      <c r="N412" s="150" t="s">
        <v>39</v>
      </c>
      <c r="O412" s="151">
        <v>3.2549999999999999</v>
      </c>
      <c r="P412" s="151">
        <f>O412*H412</f>
        <v>38.408999999999999</v>
      </c>
      <c r="Q412" s="151">
        <v>1.17E-3</v>
      </c>
      <c r="R412" s="151">
        <f>Q412*H412</f>
        <v>1.3806000000000001E-2</v>
      </c>
      <c r="S412" s="151">
        <v>0</v>
      </c>
      <c r="T412" s="152">
        <f>S412*H412</f>
        <v>0</v>
      </c>
      <c r="U412" s="30"/>
      <c r="V412" s="30"/>
      <c r="W412" s="30"/>
      <c r="X412" s="30"/>
      <c r="Y412" s="30"/>
      <c r="Z412" s="30"/>
      <c r="AA412" s="30"/>
      <c r="AB412" s="30"/>
      <c r="AC412" s="30"/>
      <c r="AD412" s="30"/>
      <c r="AE412" s="30"/>
      <c r="AR412" s="153" t="s">
        <v>167</v>
      </c>
      <c r="AT412" s="153" t="s">
        <v>162</v>
      </c>
      <c r="AU412" s="153" t="s">
        <v>81</v>
      </c>
      <c r="AY412" s="18" t="s">
        <v>160</v>
      </c>
      <c r="BE412" s="154">
        <f>IF(N412="základní",J412,0)</f>
        <v>0</v>
      </c>
      <c r="BF412" s="154">
        <f>IF(N412="snížená",J412,0)</f>
        <v>0</v>
      </c>
      <c r="BG412" s="154">
        <f>IF(N412="zákl. přenesená",J412,0)</f>
        <v>0</v>
      </c>
      <c r="BH412" s="154">
        <f>IF(N412="sníž. přenesená",J412,0)</f>
        <v>0</v>
      </c>
      <c r="BI412" s="154">
        <f>IF(N412="nulová",J412,0)</f>
        <v>0</v>
      </c>
      <c r="BJ412" s="18" t="s">
        <v>19</v>
      </c>
      <c r="BK412" s="154">
        <f>ROUND(I412*H412,2)</f>
        <v>0</v>
      </c>
      <c r="BL412" s="18" t="s">
        <v>167</v>
      </c>
      <c r="BM412" s="153" t="s">
        <v>1217</v>
      </c>
    </row>
    <row r="413" spans="1:65" s="2" customFormat="1" x14ac:dyDescent="0.2">
      <c r="A413" s="30"/>
      <c r="B413" s="31"/>
      <c r="C413" s="30"/>
      <c r="D413" s="155" t="s">
        <v>169</v>
      </c>
      <c r="E413" s="30"/>
      <c r="F413" s="156" t="s">
        <v>1218</v>
      </c>
      <c r="G413" s="30"/>
      <c r="H413" s="30"/>
      <c r="I413" s="30"/>
      <c r="J413" s="30"/>
      <c r="K413" s="30"/>
      <c r="L413" s="31"/>
      <c r="M413" s="157"/>
      <c r="N413" s="158"/>
      <c r="O413" s="56"/>
      <c r="P413" s="56"/>
      <c r="Q413" s="56"/>
      <c r="R413" s="56"/>
      <c r="S413" s="56"/>
      <c r="T413" s="57"/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T413" s="18" t="s">
        <v>169</v>
      </c>
      <c r="AU413" s="18" t="s">
        <v>81</v>
      </c>
    </row>
    <row r="414" spans="1:65" s="13" customFormat="1" x14ac:dyDescent="0.2">
      <c r="B414" s="159"/>
      <c r="D414" s="155" t="s">
        <v>171</v>
      </c>
      <c r="E414" s="160" t="s">
        <v>1</v>
      </c>
      <c r="F414" s="161" t="s">
        <v>1464</v>
      </c>
      <c r="H414" s="160" t="s">
        <v>1</v>
      </c>
      <c r="L414" s="159"/>
      <c r="M414" s="162"/>
      <c r="N414" s="163"/>
      <c r="O414" s="163"/>
      <c r="P414" s="163"/>
      <c r="Q414" s="163"/>
      <c r="R414" s="163"/>
      <c r="S414" s="163"/>
      <c r="T414" s="164"/>
      <c r="AT414" s="160" t="s">
        <v>171</v>
      </c>
      <c r="AU414" s="160" t="s">
        <v>81</v>
      </c>
      <c r="AV414" s="13" t="s">
        <v>19</v>
      </c>
      <c r="AW414" s="13" t="s">
        <v>31</v>
      </c>
      <c r="AX414" s="13" t="s">
        <v>74</v>
      </c>
      <c r="AY414" s="160" t="s">
        <v>160</v>
      </c>
    </row>
    <row r="415" spans="1:65" s="14" customFormat="1" x14ac:dyDescent="0.2">
      <c r="B415" s="165"/>
      <c r="D415" s="155" t="s">
        <v>171</v>
      </c>
      <c r="E415" s="166" t="s">
        <v>1</v>
      </c>
      <c r="F415" s="167" t="s">
        <v>1465</v>
      </c>
      <c r="H415" s="168">
        <v>11.8</v>
      </c>
      <c r="L415" s="165"/>
      <c r="M415" s="169"/>
      <c r="N415" s="170"/>
      <c r="O415" s="170"/>
      <c r="P415" s="170"/>
      <c r="Q415" s="170"/>
      <c r="R415" s="170"/>
      <c r="S415" s="170"/>
      <c r="T415" s="171"/>
      <c r="AT415" s="166" t="s">
        <v>171</v>
      </c>
      <c r="AU415" s="166" t="s">
        <v>81</v>
      </c>
      <c r="AV415" s="14" t="s">
        <v>81</v>
      </c>
      <c r="AW415" s="14" t="s">
        <v>31</v>
      </c>
      <c r="AX415" s="14" t="s">
        <v>19</v>
      </c>
      <c r="AY415" s="166" t="s">
        <v>160</v>
      </c>
    </row>
    <row r="416" spans="1:65" s="2" customFormat="1" ht="16.5" customHeight="1" x14ac:dyDescent="0.2">
      <c r="A416" s="30"/>
      <c r="B416" s="142"/>
      <c r="C416" s="143" t="s">
        <v>492</v>
      </c>
      <c r="D416" s="143" t="s">
        <v>162</v>
      </c>
      <c r="E416" s="144" t="s">
        <v>866</v>
      </c>
      <c r="F416" s="145" t="s">
        <v>867</v>
      </c>
      <c r="G416" s="146" t="s">
        <v>186</v>
      </c>
      <c r="H416" s="147">
        <v>29.24</v>
      </c>
      <c r="I416" s="148">
        <v>0</v>
      </c>
      <c r="J416" s="148">
        <f>ROUND(I416*H416,2)</f>
        <v>0</v>
      </c>
      <c r="K416" s="145" t="s">
        <v>166</v>
      </c>
      <c r="L416" s="31"/>
      <c r="M416" s="149" t="s">
        <v>1</v>
      </c>
      <c r="N416" s="150" t="s">
        <v>39</v>
      </c>
      <c r="O416" s="151">
        <v>1.327</v>
      </c>
      <c r="P416" s="151">
        <f>O416*H416</f>
        <v>38.801479999999998</v>
      </c>
      <c r="Q416" s="151">
        <v>6.6399999999999999E-4</v>
      </c>
      <c r="R416" s="151">
        <f>Q416*H416</f>
        <v>1.941536E-2</v>
      </c>
      <c r="S416" s="151">
        <v>0</v>
      </c>
      <c r="T416" s="152">
        <f>S416*H416</f>
        <v>0</v>
      </c>
      <c r="U416" s="30"/>
      <c r="V416" s="30"/>
      <c r="W416" s="30"/>
      <c r="X416" s="30"/>
      <c r="Y416" s="30"/>
      <c r="Z416" s="30"/>
      <c r="AA416" s="30"/>
      <c r="AB416" s="30"/>
      <c r="AC416" s="30"/>
      <c r="AD416" s="30"/>
      <c r="AE416" s="30"/>
      <c r="AR416" s="153" t="s">
        <v>167</v>
      </c>
      <c r="AT416" s="153" t="s">
        <v>162</v>
      </c>
      <c r="AU416" s="153" t="s">
        <v>81</v>
      </c>
      <c r="AY416" s="18" t="s">
        <v>160</v>
      </c>
      <c r="BE416" s="154">
        <f>IF(N416="základní",J416,0)</f>
        <v>0</v>
      </c>
      <c r="BF416" s="154">
        <f>IF(N416="snížená",J416,0)</f>
        <v>0</v>
      </c>
      <c r="BG416" s="154">
        <f>IF(N416="zákl. přenesená",J416,0)</f>
        <v>0</v>
      </c>
      <c r="BH416" s="154">
        <f>IF(N416="sníž. přenesená",J416,0)</f>
        <v>0</v>
      </c>
      <c r="BI416" s="154">
        <f>IF(N416="nulová",J416,0)</f>
        <v>0</v>
      </c>
      <c r="BJ416" s="18" t="s">
        <v>19</v>
      </c>
      <c r="BK416" s="154">
        <f>ROUND(I416*H416,2)</f>
        <v>0</v>
      </c>
      <c r="BL416" s="18" t="s">
        <v>167</v>
      </c>
      <c r="BM416" s="153" t="s">
        <v>868</v>
      </c>
    </row>
    <row r="417" spans="1:65" s="2" customFormat="1" x14ac:dyDescent="0.2">
      <c r="A417" s="30"/>
      <c r="B417" s="31"/>
      <c r="C417" s="30"/>
      <c r="D417" s="155" t="s">
        <v>169</v>
      </c>
      <c r="E417" s="30"/>
      <c r="F417" s="156" t="s">
        <v>869</v>
      </c>
      <c r="G417" s="30"/>
      <c r="H417" s="30"/>
      <c r="I417" s="30"/>
      <c r="J417" s="30"/>
      <c r="K417" s="30"/>
      <c r="L417" s="31"/>
      <c r="M417" s="157"/>
      <c r="N417" s="158"/>
      <c r="O417" s="56"/>
      <c r="P417" s="56"/>
      <c r="Q417" s="56"/>
      <c r="R417" s="56"/>
      <c r="S417" s="56"/>
      <c r="T417" s="57"/>
      <c r="U417" s="30"/>
      <c r="V417" s="30"/>
      <c r="W417" s="30"/>
      <c r="X417" s="30"/>
      <c r="Y417" s="30"/>
      <c r="Z417" s="30"/>
      <c r="AA417" s="30"/>
      <c r="AB417" s="30"/>
      <c r="AC417" s="30"/>
      <c r="AD417" s="30"/>
      <c r="AE417" s="30"/>
      <c r="AT417" s="18" t="s">
        <v>169</v>
      </c>
      <c r="AU417" s="18" t="s">
        <v>81</v>
      </c>
    </row>
    <row r="418" spans="1:65" s="13" customFormat="1" x14ac:dyDescent="0.2">
      <c r="B418" s="159"/>
      <c r="D418" s="155" t="s">
        <v>171</v>
      </c>
      <c r="E418" s="160" t="s">
        <v>1</v>
      </c>
      <c r="F418" s="161" t="s">
        <v>1466</v>
      </c>
      <c r="H418" s="160" t="s">
        <v>1</v>
      </c>
      <c r="L418" s="159"/>
      <c r="M418" s="162"/>
      <c r="N418" s="163"/>
      <c r="O418" s="163"/>
      <c r="P418" s="163"/>
      <c r="Q418" s="163"/>
      <c r="R418" s="163"/>
      <c r="S418" s="163"/>
      <c r="T418" s="164"/>
      <c r="AT418" s="160" t="s">
        <v>171</v>
      </c>
      <c r="AU418" s="160" t="s">
        <v>81</v>
      </c>
      <c r="AV418" s="13" t="s">
        <v>19</v>
      </c>
      <c r="AW418" s="13" t="s">
        <v>31</v>
      </c>
      <c r="AX418" s="13" t="s">
        <v>74</v>
      </c>
      <c r="AY418" s="160" t="s">
        <v>160</v>
      </c>
    </row>
    <row r="419" spans="1:65" s="14" customFormat="1" x14ac:dyDescent="0.2">
      <c r="B419" s="165"/>
      <c r="D419" s="155" t="s">
        <v>171</v>
      </c>
      <c r="E419" s="166" t="s">
        <v>1</v>
      </c>
      <c r="F419" s="167" t="s">
        <v>1467</v>
      </c>
      <c r="H419" s="168">
        <v>17.440000000000001</v>
      </c>
      <c r="L419" s="165"/>
      <c r="M419" s="169"/>
      <c r="N419" s="170"/>
      <c r="O419" s="170"/>
      <c r="P419" s="170"/>
      <c r="Q419" s="170"/>
      <c r="R419" s="170"/>
      <c r="S419" s="170"/>
      <c r="T419" s="171"/>
      <c r="AT419" s="166" t="s">
        <v>171</v>
      </c>
      <c r="AU419" s="166" t="s">
        <v>81</v>
      </c>
      <c r="AV419" s="14" t="s">
        <v>81</v>
      </c>
      <c r="AW419" s="14" t="s">
        <v>31</v>
      </c>
      <c r="AX419" s="14" t="s">
        <v>74</v>
      </c>
      <c r="AY419" s="166" t="s">
        <v>160</v>
      </c>
    </row>
    <row r="420" spans="1:65" s="13" customFormat="1" x14ac:dyDescent="0.2">
      <c r="B420" s="159"/>
      <c r="D420" s="155" t="s">
        <v>171</v>
      </c>
      <c r="E420" s="160" t="s">
        <v>1</v>
      </c>
      <c r="F420" s="161" t="s">
        <v>1464</v>
      </c>
      <c r="H420" s="160" t="s">
        <v>1</v>
      </c>
      <c r="L420" s="159"/>
      <c r="M420" s="162"/>
      <c r="N420" s="163"/>
      <c r="O420" s="163"/>
      <c r="P420" s="163"/>
      <c r="Q420" s="163"/>
      <c r="R420" s="163"/>
      <c r="S420" s="163"/>
      <c r="T420" s="164"/>
      <c r="AT420" s="160" t="s">
        <v>171</v>
      </c>
      <c r="AU420" s="160" t="s">
        <v>81</v>
      </c>
      <c r="AV420" s="13" t="s">
        <v>19</v>
      </c>
      <c r="AW420" s="13" t="s">
        <v>31</v>
      </c>
      <c r="AX420" s="13" t="s">
        <v>74</v>
      </c>
      <c r="AY420" s="160" t="s">
        <v>160</v>
      </c>
    </row>
    <row r="421" spans="1:65" s="14" customFormat="1" x14ac:dyDescent="0.2">
      <c r="B421" s="165"/>
      <c r="D421" s="155" t="s">
        <v>171</v>
      </c>
      <c r="E421" s="166" t="s">
        <v>1</v>
      </c>
      <c r="F421" s="167" t="s">
        <v>1465</v>
      </c>
      <c r="H421" s="168">
        <v>11.8</v>
      </c>
      <c r="L421" s="165"/>
      <c r="M421" s="169"/>
      <c r="N421" s="170"/>
      <c r="O421" s="170"/>
      <c r="P421" s="170"/>
      <c r="Q421" s="170"/>
      <c r="R421" s="170"/>
      <c r="S421" s="170"/>
      <c r="T421" s="171"/>
      <c r="AT421" s="166" t="s">
        <v>171</v>
      </c>
      <c r="AU421" s="166" t="s">
        <v>81</v>
      </c>
      <c r="AV421" s="14" t="s">
        <v>81</v>
      </c>
      <c r="AW421" s="14" t="s">
        <v>31</v>
      </c>
      <c r="AX421" s="14" t="s">
        <v>74</v>
      </c>
      <c r="AY421" s="166" t="s">
        <v>160</v>
      </c>
    </row>
    <row r="422" spans="1:65" s="15" customFormat="1" x14ac:dyDescent="0.2">
      <c r="B422" s="172"/>
      <c r="D422" s="155" t="s">
        <v>171</v>
      </c>
      <c r="E422" s="173" t="s">
        <v>1</v>
      </c>
      <c r="F422" s="174" t="s">
        <v>176</v>
      </c>
      <c r="H422" s="175">
        <v>29.24</v>
      </c>
      <c r="L422" s="172"/>
      <c r="M422" s="176"/>
      <c r="N422" s="177"/>
      <c r="O422" s="177"/>
      <c r="P422" s="177"/>
      <c r="Q422" s="177"/>
      <c r="R422" s="177"/>
      <c r="S422" s="177"/>
      <c r="T422" s="178"/>
      <c r="AT422" s="173" t="s">
        <v>171</v>
      </c>
      <c r="AU422" s="173" t="s">
        <v>81</v>
      </c>
      <c r="AV422" s="15" t="s">
        <v>167</v>
      </c>
      <c r="AW422" s="15" t="s">
        <v>31</v>
      </c>
      <c r="AX422" s="15" t="s">
        <v>19</v>
      </c>
      <c r="AY422" s="173" t="s">
        <v>160</v>
      </c>
    </row>
    <row r="423" spans="1:65" s="2" customFormat="1" ht="24" customHeight="1" x14ac:dyDescent="0.2">
      <c r="A423" s="30"/>
      <c r="B423" s="142"/>
      <c r="C423" s="187" t="s">
        <v>498</v>
      </c>
      <c r="D423" s="187" t="s">
        <v>291</v>
      </c>
      <c r="E423" s="188" t="s">
        <v>1220</v>
      </c>
      <c r="F423" s="189" t="s">
        <v>1221</v>
      </c>
      <c r="G423" s="190" t="s">
        <v>245</v>
      </c>
      <c r="H423" s="191">
        <v>0.29699999999999999</v>
      </c>
      <c r="I423" s="192">
        <v>0</v>
      </c>
      <c r="J423" s="192">
        <f>ROUND(I423*H423,2)</f>
        <v>0</v>
      </c>
      <c r="K423" s="189" t="s">
        <v>166</v>
      </c>
      <c r="L423" s="193"/>
      <c r="M423" s="194" t="s">
        <v>1</v>
      </c>
      <c r="N423" s="195" t="s">
        <v>39</v>
      </c>
      <c r="O423" s="151">
        <v>0</v>
      </c>
      <c r="P423" s="151">
        <f>O423*H423</f>
        <v>0</v>
      </c>
      <c r="Q423" s="151">
        <v>1</v>
      </c>
      <c r="R423" s="151">
        <f>Q423*H423</f>
        <v>0.29699999999999999</v>
      </c>
      <c r="S423" s="151">
        <v>0</v>
      </c>
      <c r="T423" s="152">
        <f>S423*H423</f>
        <v>0</v>
      </c>
      <c r="U423" s="30"/>
      <c r="V423" s="30"/>
      <c r="W423" s="30"/>
      <c r="X423" s="30"/>
      <c r="Y423" s="30"/>
      <c r="Z423" s="30"/>
      <c r="AA423" s="30"/>
      <c r="AB423" s="30"/>
      <c r="AC423" s="30"/>
      <c r="AD423" s="30"/>
      <c r="AE423" s="30"/>
      <c r="AR423" s="153" t="s">
        <v>231</v>
      </c>
      <c r="AT423" s="153" t="s">
        <v>291</v>
      </c>
      <c r="AU423" s="153" t="s">
        <v>81</v>
      </c>
      <c r="AY423" s="18" t="s">
        <v>160</v>
      </c>
      <c r="BE423" s="154">
        <f>IF(N423="základní",J423,0)</f>
        <v>0</v>
      </c>
      <c r="BF423" s="154">
        <f>IF(N423="snížená",J423,0)</f>
        <v>0</v>
      </c>
      <c r="BG423" s="154">
        <f>IF(N423="zákl. přenesená",J423,0)</f>
        <v>0</v>
      </c>
      <c r="BH423" s="154">
        <f>IF(N423="sníž. přenesená",J423,0)</f>
        <v>0</v>
      </c>
      <c r="BI423" s="154">
        <f>IF(N423="nulová",J423,0)</f>
        <v>0</v>
      </c>
      <c r="BJ423" s="18" t="s">
        <v>19</v>
      </c>
      <c r="BK423" s="154">
        <f>ROUND(I423*H423,2)</f>
        <v>0</v>
      </c>
      <c r="BL423" s="18" t="s">
        <v>167</v>
      </c>
      <c r="BM423" s="153" t="s">
        <v>1222</v>
      </c>
    </row>
    <row r="424" spans="1:65" s="2" customFormat="1" x14ac:dyDescent="0.2">
      <c r="A424" s="30"/>
      <c r="B424" s="31"/>
      <c r="C424" s="30"/>
      <c r="D424" s="155" t="s">
        <v>169</v>
      </c>
      <c r="E424" s="30"/>
      <c r="F424" s="156" t="s">
        <v>1221</v>
      </c>
      <c r="G424" s="30"/>
      <c r="H424" s="30"/>
      <c r="I424" s="30"/>
      <c r="J424" s="30"/>
      <c r="K424" s="30"/>
      <c r="L424" s="31"/>
      <c r="M424" s="157"/>
      <c r="N424" s="158"/>
      <c r="O424" s="56"/>
      <c r="P424" s="56"/>
      <c r="Q424" s="56"/>
      <c r="R424" s="56"/>
      <c r="S424" s="56"/>
      <c r="T424" s="57"/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T424" s="18" t="s">
        <v>169</v>
      </c>
      <c r="AU424" s="18" t="s">
        <v>81</v>
      </c>
    </row>
    <row r="425" spans="1:65" s="2" customFormat="1" ht="19.5" x14ac:dyDescent="0.2">
      <c r="A425" s="30"/>
      <c r="B425" s="31"/>
      <c r="C425" s="30"/>
      <c r="D425" s="155" t="s">
        <v>248</v>
      </c>
      <c r="E425" s="30"/>
      <c r="F425" s="186" t="s">
        <v>1223</v>
      </c>
      <c r="G425" s="30"/>
      <c r="H425" s="30"/>
      <c r="I425" s="30"/>
      <c r="J425" s="30"/>
      <c r="K425" s="30"/>
      <c r="L425" s="31"/>
      <c r="M425" s="157"/>
      <c r="N425" s="158"/>
      <c r="O425" s="56"/>
      <c r="P425" s="56"/>
      <c r="Q425" s="56"/>
      <c r="R425" s="56"/>
      <c r="S425" s="56"/>
      <c r="T425" s="57"/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T425" s="18" t="s">
        <v>248</v>
      </c>
      <c r="AU425" s="18" t="s">
        <v>81</v>
      </c>
    </row>
    <row r="426" spans="1:65" s="13" customFormat="1" x14ac:dyDescent="0.2">
      <c r="B426" s="159"/>
      <c r="D426" s="155" t="s">
        <v>171</v>
      </c>
      <c r="E426" s="160" t="s">
        <v>1</v>
      </c>
      <c r="F426" s="161" t="s">
        <v>1468</v>
      </c>
      <c r="H426" s="160" t="s">
        <v>1</v>
      </c>
      <c r="L426" s="159"/>
      <c r="M426" s="162"/>
      <c r="N426" s="163"/>
      <c r="O426" s="163"/>
      <c r="P426" s="163"/>
      <c r="Q426" s="163"/>
      <c r="R426" s="163"/>
      <c r="S426" s="163"/>
      <c r="T426" s="164"/>
      <c r="AT426" s="160" t="s">
        <v>171</v>
      </c>
      <c r="AU426" s="160" t="s">
        <v>81</v>
      </c>
      <c r="AV426" s="13" t="s">
        <v>19</v>
      </c>
      <c r="AW426" s="13" t="s">
        <v>31</v>
      </c>
      <c r="AX426" s="13" t="s">
        <v>74</v>
      </c>
      <c r="AY426" s="160" t="s">
        <v>160</v>
      </c>
    </row>
    <row r="427" spans="1:65" s="13" customFormat="1" x14ac:dyDescent="0.2">
      <c r="B427" s="159"/>
      <c r="D427" s="155" t="s">
        <v>171</v>
      </c>
      <c r="E427" s="160" t="s">
        <v>1</v>
      </c>
      <c r="F427" s="161" t="s">
        <v>1205</v>
      </c>
      <c r="H427" s="160" t="s">
        <v>1</v>
      </c>
      <c r="L427" s="159"/>
      <c r="M427" s="162"/>
      <c r="N427" s="163"/>
      <c r="O427" s="163"/>
      <c r="P427" s="163"/>
      <c r="Q427" s="163"/>
      <c r="R427" s="163"/>
      <c r="S427" s="163"/>
      <c r="T427" s="164"/>
      <c r="AT427" s="160" t="s">
        <v>171</v>
      </c>
      <c r="AU427" s="160" t="s">
        <v>81</v>
      </c>
      <c r="AV427" s="13" t="s">
        <v>19</v>
      </c>
      <c r="AW427" s="13" t="s">
        <v>31</v>
      </c>
      <c r="AX427" s="13" t="s">
        <v>74</v>
      </c>
      <c r="AY427" s="160" t="s">
        <v>160</v>
      </c>
    </row>
    <row r="428" spans="1:65" s="14" customFormat="1" x14ac:dyDescent="0.2">
      <c r="B428" s="165"/>
      <c r="D428" s="155" t="s">
        <v>171</v>
      </c>
      <c r="E428" s="166" t="s">
        <v>1</v>
      </c>
      <c r="F428" s="167" t="s">
        <v>1469</v>
      </c>
      <c r="H428" s="168">
        <v>0.29699999999999999</v>
      </c>
      <c r="L428" s="165"/>
      <c r="M428" s="169"/>
      <c r="N428" s="170"/>
      <c r="O428" s="170"/>
      <c r="P428" s="170"/>
      <c r="Q428" s="170"/>
      <c r="R428" s="170"/>
      <c r="S428" s="170"/>
      <c r="T428" s="171"/>
      <c r="AT428" s="166" t="s">
        <v>171</v>
      </c>
      <c r="AU428" s="166" t="s">
        <v>81</v>
      </c>
      <c r="AV428" s="14" t="s">
        <v>81</v>
      </c>
      <c r="AW428" s="14" t="s">
        <v>31</v>
      </c>
      <c r="AX428" s="14" t="s">
        <v>74</v>
      </c>
      <c r="AY428" s="166" t="s">
        <v>160</v>
      </c>
    </row>
    <row r="429" spans="1:65" s="15" customFormat="1" x14ac:dyDescent="0.2">
      <c r="B429" s="172"/>
      <c r="D429" s="155" t="s">
        <v>171</v>
      </c>
      <c r="E429" s="173" t="s">
        <v>1</v>
      </c>
      <c r="F429" s="174" t="s">
        <v>176</v>
      </c>
      <c r="H429" s="175">
        <v>0.29699999999999999</v>
      </c>
      <c r="L429" s="172"/>
      <c r="M429" s="176"/>
      <c r="N429" s="177"/>
      <c r="O429" s="177"/>
      <c r="P429" s="177"/>
      <c r="Q429" s="177"/>
      <c r="R429" s="177"/>
      <c r="S429" s="177"/>
      <c r="T429" s="178"/>
      <c r="AT429" s="173" t="s">
        <v>171</v>
      </c>
      <c r="AU429" s="173" t="s">
        <v>81</v>
      </c>
      <c r="AV429" s="15" t="s">
        <v>167</v>
      </c>
      <c r="AW429" s="15" t="s">
        <v>31</v>
      </c>
      <c r="AX429" s="15" t="s">
        <v>19</v>
      </c>
      <c r="AY429" s="173" t="s">
        <v>160</v>
      </c>
    </row>
    <row r="430" spans="1:65" s="2" customFormat="1" ht="24" customHeight="1" x14ac:dyDescent="0.2">
      <c r="A430" s="30"/>
      <c r="B430" s="142"/>
      <c r="C430" s="187" t="s">
        <v>504</v>
      </c>
      <c r="D430" s="187" t="s">
        <v>291</v>
      </c>
      <c r="E430" s="188" t="s">
        <v>1226</v>
      </c>
      <c r="F430" s="189" t="s">
        <v>1227</v>
      </c>
      <c r="G430" s="190" t="s">
        <v>245</v>
      </c>
      <c r="H430" s="191">
        <v>0.122</v>
      </c>
      <c r="I430" s="192">
        <v>0</v>
      </c>
      <c r="J430" s="192">
        <f>ROUND(I430*H430,2)</f>
        <v>0</v>
      </c>
      <c r="K430" s="189" t="s">
        <v>166</v>
      </c>
      <c r="L430" s="193"/>
      <c r="M430" s="194" t="s">
        <v>1</v>
      </c>
      <c r="N430" s="195" t="s">
        <v>39</v>
      </c>
      <c r="O430" s="151">
        <v>0</v>
      </c>
      <c r="P430" s="151">
        <f>O430*H430</f>
        <v>0</v>
      </c>
      <c r="Q430" s="151">
        <v>1</v>
      </c>
      <c r="R430" s="151">
        <f>Q430*H430</f>
        <v>0.122</v>
      </c>
      <c r="S430" s="151">
        <v>0</v>
      </c>
      <c r="T430" s="152">
        <f>S430*H430</f>
        <v>0</v>
      </c>
      <c r="U430" s="30"/>
      <c r="V430" s="30"/>
      <c r="W430" s="30"/>
      <c r="X430" s="30"/>
      <c r="Y430" s="30"/>
      <c r="Z430" s="30"/>
      <c r="AA430" s="30"/>
      <c r="AB430" s="30"/>
      <c r="AC430" s="30"/>
      <c r="AD430" s="30"/>
      <c r="AE430" s="30"/>
      <c r="AR430" s="153" t="s">
        <v>231</v>
      </c>
      <c r="AT430" s="153" t="s">
        <v>291</v>
      </c>
      <c r="AU430" s="153" t="s">
        <v>81</v>
      </c>
      <c r="AY430" s="18" t="s">
        <v>160</v>
      </c>
      <c r="BE430" s="154">
        <f>IF(N430="základní",J430,0)</f>
        <v>0</v>
      </c>
      <c r="BF430" s="154">
        <f>IF(N430="snížená",J430,0)</f>
        <v>0</v>
      </c>
      <c r="BG430" s="154">
        <f>IF(N430="zákl. přenesená",J430,0)</f>
        <v>0</v>
      </c>
      <c r="BH430" s="154">
        <f>IF(N430="sníž. přenesená",J430,0)</f>
        <v>0</v>
      </c>
      <c r="BI430" s="154">
        <f>IF(N430="nulová",J430,0)</f>
        <v>0</v>
      </c>
      <c r="BJ430" s="18" t="s">
        <v>19</v>
      </c>
      <c r="BK430" s="154">
        <f>ROUND(I430*H430,2)</f>
        <v>0</v>
      </c>
      <c r="BL430" s="18" t="s">
        <v>167</v>
      </c>
      <c r="BM430" s="153" t="s">
        <v>1228</v>
      </c>
    </row>
    <row r="431" spans="1:65" s="2" customFormat="1" x14ac:dyDescent="0.2">
      <c r="A431" s="30"/>
      <c r="B431" s="31"/>
      <c r="C431" s="30"/>
      <c r="D431" s="155" t="s">
        <v>169</v>
      </c>
      <c r="E431" s="30"/>
      <c r="F431" s="156" t="s">
        <v>1227</v>
      </c>
      <c r="G431" s="30"/>
      <c r="H431" s="30"/>
      <c r="I431" s="30"/>
      <c r="J431" s="30"/>
      <c r="K431" s="30"/>
      <c r="L431" s="31"/>
      <c r="M431" s="157"/>
      <c r="N431" s="158"/>
      <c r="O431" s="56"/>
      <c r="P431" s="56"/>
      <c r="Q431" s="56"/>
      <c r="R431" s="56"/>
      <c r="S431" s="56"/>
      <c r="T431" s="57"/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  <c r="AE431" s="30"/>
      <c r="AT431" s="18" t="s">
        <v>169</v>
      </c>
      <c r="AU431" s="18" t="s">
        <v>81</v>
      </c>
    </row>
    <row r="432" spans="1:65" s="13" customFormat="1" x14ac:dyDescent="0.2">
      <c r="B432" s="159"/>
      <c r="D432" s="155" t="s">
        <v>171</v>
      </c>
      <c r="E432" s="160" t="s">
        <v>1</v>
      </c>
      <c r="F432" s="161" t="s">
        <v>1468</v>
      </c>
      <c r="H432" s="160" t="s">
        <v>1</v>
      </c>
      <c r="L432" s="159"/>
      <c r="M432" s="162"/>
      <c r="N432" s="163"/>
      <c r="O432" s="163"/>
      <c r="P432" s="163"/>
      <c r="Q432" s="163"/>
      <c r="R432" s="163"/>
      <c r="S432" s="163"/>
      <c r="T432" s="164"/>
      <c r="AT432" s="160" t="s">
        <v>171</v>
      </c>
      <c r="AU432" s="160" t="s">
        <v>81</v>
      </c>
      <c r="AV432" s="13" t="s">
        <v>19</v>
      </c>
      <c r="AW432" s="13" t="s">
        <v>31</v>
      </c>
      <c r="AX432" s="13" t="s">
        <v>74</v>
      </c>
      <c r="AY432" s="160" t="s">
        <v>160</v>
      </c>
    </row>
    <row r="433" spans="1:65" s="13" customFormat="1" x14ac:dyDescent="0.2">
      <c r="B433" s="159"/>
      <c r="D433" s="155" t="s">
        <v>171</v>
      </c>
      <c r="E433" s="160" t="s">
        <v>1</v>
      </c>
      <c r="F433" s="161" t="s">
        <v>1205</v>
      </c>
      <c r="H433" s="160" t="s">
        <v>1</v>
      </c>
      <c r="L433" s="159"/>
      <c r="M433" s="162"/>
      <c r="N433" s="163"/>
      <c r="O433" s="163"/>
      <c r="P433" s="163"/>
      <c r="Q433" s="163"/>
      <c r="R433" s="163"/>
      <c r="S433" s="163"/>
      <c r="T433" s="164"/>
      <c r="AT433" s="160" t="s">
        <v>171</v>
      </c>
      <c r="AU433" s="160" t="s">
        <v>81</v>
      </c>
      <c r="AV433" s="13" t="s">
        <v>19</v>
      </c>
      <c r="AW433" s="13" t="s">
        <v>31</v>
      </c>
      <c r="AX433" s="13" t="s">
        <v>74</v>
      </c>
      <c r="AY433" s="160" t="s">
        <v>160</v>
      </c>
    </row>
    <row r="434" spans="1:65" s="14" customFormat="1" x14ac:dyDescent="0.2">
      <c r="B434" s="165"/>
      <c r="D434" s="155" t="s">
        <v>171</v>
      </c>
      <c r="E434" s="166" t="s">
        <v>1</v>
      </c>
      <c r="F434" s="167" t="s">
        <v>1470</v>
      </c>
      <c r="H434" s="168">
        <v>0.122</v>
      </c>
      <c r="L434" s="165"/>
      <c r="M434" s="169"/>
      <c r="N434" s="170"/>
      <c r="O434" s="170"/>
      <c r="P434" s="170"/>
      <c r="Q434" s="170"/>
      <c r="R434" s="170"/>
      <c r="S434" s="170"/>
      <c r="T434" s="171"/>
      <c r="AT434" s="166" t="s">
        <v>171</v>
      </c>
      <c r="AU434" s="166" t="s">
        <v>81</v>
      </c>
      <c r="AV434" s="14" t="s">
        <v>81</v>
      </c>
      <c r="AW434" s="14" t="s">
        <v>31</v>
      </c>
      <c r="AX434" s="14" t="s">
        <v>74</v>
      </c>
      <c r="AY434" s="166" t="s">
        <v>160</v>
      </c>
    </row>
    <row r="435" spans="1:65" s="15" customFormat="1" x14ac:dyDescent="0.2">
      <c r="B435" s="172"/>
      <c r="D435" s="155" t="s">
        <v>171</v>
      </c>
      <c r="E435" s="173" t="s">
        <v>1</v>
      </c>
      <c r="F435" s="174" t="s">
        <v>176</v>
      </c>
      <c r="H435" s="175">
        <v>0.122</v>
      </c>
      <c r="L435" s="172"/>
      <c r="M435" s="176"/>
      <c r="N435" s="177"/>
      <c r="O435" s="177"/>
      <c r="P435" s="177"/>
      <c r="Q435" s="177"/>
      <c r="R435" s="177"/>
      <c r="S435" s="177"/>
      <c r="T435" s="178"/>
      <c r="AT435" s="173" t="s">
        <v>171</v>
      </c>
      <c r="AU435" s="173" t="s">
        <v>81</v>
      </c>
      <c r="AV435" s="15" t="s">
        <v>167</v>
      </c>
      <c r="AW435" s="15" t="s">
        <v>31</v>
      </c>
      <c r="AX435" s="15" t="s">
        <v>19</v>
      </c>
      <c r="AY435" s="173" t="s">
        <v>160</v>
      </c>
    </row>
    <row r="436" spans="1:65" s="2" customFormat="1" ht="16.5" customHeight="1" x14ac:dyDescent="0.2">
      <c r="A436" s="30"/>
      <c r="B436" s="142"/>
      <c r="C436" s="187" t="s">
        <v>510</v>
      </c>
      <c r="D436" s="187" t="s">
        <v>291</v>
      </c>
      <c r="E436" s="188" t="s">
        <v>882</v>
      </c>
      <c r="F436" s="189" t="s">
        <v>883</v>
      </c>
      <c r="G436" s="190" t="s">
        <v>245</v>
      </c>
      <c r="H436" s="191">
        <v>0.13800000000000001</v>
      </c>
      <c r="I436" s="192">
        <v>0</v>
      </c>
      <c r="J436" s="192">
        <f>ROUND(I436*H436,2)</f>
        <v>0</v>
      </c>
      <c r="K436" s="189" t="s">
        <v>1</v>
      </c>
      <c r="L436" s="193"/>
      <c r="M436" s="194" t="s">
        <v>1</v>
      </c>
      <c r="N436" s="195" t="s">
        <v>39</v>
      </c>
      <c r="O436" s="151">
        <v>0</v>
      </c>
      <c r="P436" s="151">
        <f>O436*H436</f>
        <v>0</v>
      </c>
      <c r="Q436" s="151">
        <v>1</v>
      </c>
      <c r="R436" s="151">
        <f>Q436*H436</f>
        <v>0.13800000000000001</v>
      </c>
      <c r="S436" s="151">
        <v>0</v>
      </c>
      <c r="T436" s="152">
        <f>S436*H436</f>
        <v>0</v>
      </c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R436" s="153" t="s">
        <v>231</v>
      </c>
      <c r="AT436" s="153" t="s">
        <v>291</v>
      </c>
      <c r="AU436" s="153" t="s">
        <v>81</v>
      </c>
      <c r="AY436" s="18" t="s">
        <v>160</v>
      </c>
      <c r="BE436" s="154">
        <f>IF(N436="základní",J436,0)</f>
        <v>0</v>
      </c>
      <c r="BF436" s="154">
        <f>IF(N436="snížená",J436,0)</f>
        <v>0</v>
      </c>
      <c r="BG436" s="154">
        <f>IF(N436="zákl. přenesená",J436,0)</f>
        <v>0</v>
      </c>
      <c r="BH436" s="154">
        <f>IF(N436="sníž. přenesená",J436,0)</f>
        <v>0</v>
      </c>
      <c r="BI436" s="154">
        <f>IF(N436="nulová",J436,0)</f>
        <v>0</v>
      </c>
      <c r="BJ436" s="18" t="s">
        <v>19</v>
      </c>
      <c r="BK436" s="154">
        <f>ROUND(I436*H436,2)</f>
        <v>0</v>
      </c>
      <c r="BL436" s="18" t="s">
        <v>167</v>
      </c>
      <c r="BM436" s="153" t="s">
        <v>1471</v>
      </c>
    </row>
    <row r="437" spans="1:65" s="2" customFormat="1" ht="19.5" x14ac:dyDescent="0.2">
      <c r="A437" s="30"/>
      <c r="B437" s="31"/>
      <c r="C437" s="30"/>
      <c r="D437" s="155" t="s">
        <v>169</v>
      </c>
      <c r="E437" s="30"/>
      <c r="F437" s="156" t="s">
        <v>885</v>
      </c>
      <c r="G437" s="30"/>
      <c r="H437" s="30"/>
      <c r="I437" s="30"/>
      <c r="J437" s="30"/>
      <c r="K437" s="30"/>
      <c r="L437" s="31"/>
      <c r="M437" s="157"/>
      <c r="N437" s="158"/>
      <c r="O437" s="56"/>
      <c r="P437" s="56"/>
      <c r="Q437" s="56"/>
      <c r="R437" s="56"/>
      <c r="S437" s="56"/>
      <c r="T437" s="57"/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T437" s="18" t="s">
        <v>169</v>
      </c>
      <c r="AU437" s="18" t="s">
        <v>81</v>
      </c>
    </row>
    <row r="438" spans="1:65" s="13" customFormat="1" x14ac:dyDescent="0.2">
      <c r="B438" s="159"/>
      <c r="D438" s="155" t="s">
        <v>171</v>
      </c>
      <c r="E438" s="160" t="s">
        <v>1</v>
      </c>
      <c r="F438" s="161" t="s">
        <v>1442</v>
      </c>
      <c r="H438" s="160" t="s">
        <v>1</v>
      </c>
      <c r="L438" s="159"/>
      <c r="M438" s="162"/>
      <c r="N438" s="163"/>
      <c r="O438" s="163"/>
      <c r="P438" s="163"/>
      <c r="Q438" s="163"/>
      <c r="R438" s="163"/>
      <c r="S438" s="163"/>
      <c r="T438" s="164"/>
      <c r="AT438" s="160" t="s">
        <v>171</v>
      </c>
      <c r="AU438" s="160" t="s">
        <v>81</v>
      </c>
      <c r="AV438" s="13" t="s">
        <v>19</v>
      </c>
      <c r="AW438" s="13" t="s">
        <v>31</v>
      </c>
      <c r="AX438" s="13" t="s">
        <v>74</v>
      </c>
      <c r="AY438" s="160" t="s">
        <v>160</v>
      </c>
    </row>
    <row r="439" spans="1:65" s="13" customFormat="1" x14ac:dyDescent="0.2">
      <c r="B439" s="159"/>
      <c r="D439" s="155" t="s">
        <v>171</v>
      </c>
      <c r="E439" s="160" t="s">
        <v>1</v>
      </c>
      <c r="F439" s="161" t="s">
        <v>1205</v>
      </c>
      <c r="H439" s="160" t="s">
        <v>1</v>
      </c>
      <c r="L439" s="159"/>
      <c r="M439" s="162"/>
      <c r="N439" s="163"/>
      <c r="O439" s="163"/>
      <c r="P439" s="163"/>
      <c r="Q439" s="163"/>
      <c r="R439" s="163"/>
      <c r="S439" s="163"/>
      <c r="T439" s="164"/>
      <c r="AT439" s="160" t="s">
        <v>171</v>
      </c>
      <c r="AU439" s="160" t="s">
        <v>81</v>
      </c>
      <c r="AV439" s="13" t="s">
        <v>19</v>
      </c>
      <c r="AW439" s="13" t="s">
        <v>31</v>
      </c>
      <c r="AX439" s="13" t="s">
        <v>74</v>
      </c>
      <c r="AY439" s="160" t="s">
        <v>160</v>
      </c>
    </row>
    <row r="440" spans="1:65" s="14" customFormat="1" x14ac:dyDescent="0.2">
      <c r="B440" s="165"/>
      <c r="D440" s="155" t="s">
        <v>171</v>
      </c>
      <c r="E440" s="166" t="s">
        <v>1</v>
      </c>
      <c r="F440" s="167" t="s">
        <v>1472</v>
      </c>
      <c r="H440" s="168">
        <v>7.1999999999999995E-2</v>
      </c>
      <c r="L440" s="165"/>
      <c r="M440" s="169"/>
      <c r="N440" s="170"/>
      <c r="O440" s="170"/>
      <c r="P440" s="170"/>
      <c r="Q440" s="170"/>
      <c r="R440" s="170"/>
      <c r="S440" s="170"/>
      <c r="T440" s="171"/>
      <c r="AT440" s="166" t="s">
        <v>171</v>
      </c>
      <c r="AU440" s="166" t="s">
        <v>81</v>
      </c>
      <c r="AV440" s="14" t="s">
        <v>81</v>
      </c>
      <c r="AW440" s="14" t="s">
        <v>31</v>
      </c>
      <c r="AX440" s="14" t="s">
        <v>74</v>
      </c>
      <c r="AY440" s="166" t="s">
        <v>160</v>
      </c>
    </row>
    <row r="441" spans="1:65" s="13" customFormat="1" x14ac:dyDescent="0.2">
      <c r="B441" s="159"/>
      <c r="D441" s="155" t="s">
        <v>171</v>
      </c>
      <c r="E441" s="160" t="s">
        <v>1</v>
      </c>
      <c r="F441" s="161" t="s">
        <v>1409</v>
      </c>
      <c r="H441" s="160" t="s">
        <v>1</v>
      </c>
      <c r="L441" s="159"/>
      <c r="M441" s="162"/>
      <c r="N441" s="163"/>
      <c r="O441" s="163"/>
      <c r="P441" s="163"/>
      <c r="Q441" s="163"/>
      <c r="R441" s="163"/>
      <c r="S441" s="163"/>
      <c r="T441" s="164"/>
      <c r="AT441" s="160" t="s">
        <v>171</v>
      </c>
      <c r="AU441" s="160" t="s">
        <v>81</v>
      </c>
      <c r="AV441" s="13" t="s">
        <v>19</v>
      </c>
      <c r="AW441" s="13" t="s">
        <v>31</v>
      </c>
      <c r="AX441" s="13" t="s">
        <v>74</v>
      </c>
      <c r="AY441" s="160" t="s">
        <v>160</v>
      </c>
    </row>
    <row r="442" spans="1:65" s="14" customFormat="1" x14ac:dyDescent="0.2">
      <c r="B442" s="165"/>
      <c r="D442" s="155" t="s">
        <v>171</v>
      </c>
      <c r="E442" s="166" t="s">
        <v>1</v>
      </c>
      <c r="F442" s="167" t="s">
        <v>1473</v>
      </c>
      <c r="H442" s="168">
        <v>3.5999999999999997E-2</v>
      </c>
      <c r="L442" s="165"/>
      <c r="M442" s="169"/>
      <c r="N442" s="170"/>
      <c r="O442" s="170"/>
      <c r="P442" s="170"/>
      <c r="Q442" s="170"/>
      <c r="R442" s="170"/>
      <c r="S442" s="170"/>
      <c r="T442" s="171"/>
      <c r="AT442" s="166" t="s">
        <v>171</v>
      </c>
      <c r="AU442" s="166" t="s">
        <v>81</v>
      </c>
      <c r="AV442" s="14" t="s">
        <v>81</v>
      </c>
      <c r="AW442" s="14" t="s">
        <v>31</v>
      </c>
      <c r="AX442" s="14" t="s">
        <v>74</v>
      </c>
      <c r="AY442" s="166" t="s">
        <v>160</v>
      </c>
    </row>
    <row r="443" spans="1:65" s="14" customFormat="1" x14ac:dyDescent="0.2">
      <c r="B443" s="165"/>
      <c r="D443" s="155" t="s">
        <v>171</v>
      </c>
      <c r="E443" s="166" t="s">
        <v>1</v>
      </c>
      <c r="F443" s="167" t="s">
        <v>1474</v>
      </c>
      <c r="H443" s="168">
        <v>0.03</v>
      </c>
      <c r="L443" s="165"/>
      <c r="M443" s="169"/>
      <c r="N443" s="170"/>
      <c r="O443" s="170"/>
      <c r="P443" s="170"/>
      <c r="Q443" s="170"/>
      <c r="R443" s="170"/>
      <c r="S443" s="170"/>
      <c r="T443" s="171"/>
      <c r="AT443" s="166" t="s">
        <v>171</v>
      </c>
      <c r="AU443" s="166" t="s">
        <v>81</v>
      </c>
      <c r="AV443" s="14" t="s">
        <v>81</v>
      </c>
      <c r="AW443" s="14" t="s">
        <v>31</v>
      </c>
      <c r="AX443" s="14" t="s">
        <v>74</v>
      </c>
      <c r="AY443" s="166" t="s">
        <v>160</v>
      </c>
    </row>
    <row r="444" spans="1:65" s="15" customFormat="1" x14ac:dyDescent="0.2">
      <c r="B444" s="172"/>
      <c r="D444" s="155" t="s">
        <v>171</v>
      </c>
      <c r="E444" s="173" t="s">
        <v>1</v>
      </c>
      <c r="F444" s="174" t="s">
        <v>176</v>
      </c>
      <c r="H444" s="175">
        <v>0.13800000000000001</v>
      </c>
      <c r="L444" s="172"/>
      <c r="M444" s="176"/>
      <c r="N444" s="177"/>
      <c r="O444" s="177"/>
      <c r="P444" s="177"/>
      <c r="Q444" s="177"/>
      <c r="R444" s="177"/>
      <c r="S444" s="177"/>
      <c r="T444" s="178"/>
      <c r="AT444" s="173" t="s">
        <v>171</v>
      </c>
      <c r="AU444" s="173" t="s">
        <v>81</v>
      </c>
      <c r="AV444" s="15" t="s">
        <v>167</v>
      </c>
      <c r="AW444" s="15" t="s">
        <v>31</v>
      </c>
      <c r="AX444" s="15" t="s">
        <v>19</v>
      </c>
      <c r="AY444" s="173" t="s">
        <v>160</v>
      </c>
    </row>
    <row r="445" spans="1:65" s="2" customFormat="1" ht="24" customHeight="1" x14ac:dyDescent="0.2">
      <c r="A445" s="30"/>
      <c r="B445" s="142"/>
      <c r="C445" s="143" t="s">
        <v>514</v>
      </c>
      <c r="D445" s="143" t="s">
        <v>162</v>
      </c>
      <c r="E445" s="144" t="s">
        <v>526</v>
      </c>
      <c r="F445" s="145" t="s">
        <v>527</v>
      </c>
      <c r="G445" s="146" t="s">
        <v>165</v>
      </c>
      <c r="H445" s="147">
        <v>4.54</v>
      </c>
      <c r="I445" s="148">
        <v>0</v>
      </c>
      <c r="J445" s="148">
        <f>ROUND(I445*H445,2)</f>
        <v>0</v>
      </c>
      <c r="K445" s="145" t="s">
        <v>166</v>
      </c>
      <c r="L445" s="31"/>
      <c r="M445" s="149" t="s">
        <v>1</v>
      </c>
      <c r="N445" s="150" t="s">
        <v>39</v>
      </c>
      <c r="O445" s="151">
        <v>0.23</v>
      </c>
      <c r="P445" s="151">
        <f>O445*H445</f>
        <v>1.0442</v>
      </c>
      <c r="Q445" s="151">
        <v>6.3000000000000003E-4</v>
      </c>
      <c r="R445" s="151">
        <f>Q445*H445</f>
        <v>2.8602000000000002E-3</v>
      </c>
      <c r="S445" s="151">
        <v>0</v>
      </c>
      <c r="T445" s="152">
        <f>S445*H445</f>
        <v>0</v>
      </c>
      <c r="U445" s="30"/>
      <c r="V445" s="30"/>
      <c r="W445" s="30"/>
      <c r="X445" s="30"/>
      <c r="Y445" s="30"/>
      <c r="Z445" s="30"/>
      <c r="AA445" s="30"/>
      <c r="AB445" s="30"/>
      <c r="AC445" s="30"/>
      <c r="AD445" s="30"/>
      <c r="AE445" s="30"/>
      <c r="AR445" s="153" t="s">
        <v>167</v>
      </c>
      <c r="AT445" s="153" t="s">
        <v>162</v>
      </c>
      <c r="AU445" s="153" t="s">
        <v>81</v>
      </c>
      <c r="AY445" s="18" t="s">
        <v>160</v>
      </c>
      <c r="BE445" s="154">
        <f>IF(N445="základní",J445,0)</f>
        <v>0</v>
      </c>
      <c r="BF445" s="154">
        <f>IF(N445="snížená",J445,0)</f>
        <v>0</v>
      </c>
      <c r="BG445" s="154">
        <f>IF(N445="zákl. přenesená",J445,0)</f>
        <v>0</v>
      </c>
      <c r="BH445" s="154">
        <f>IF(N445="sníž. přenesená",J445,0)</f>
        <v>0</v>
      </c>
      <c r="BI445" s="154">
        <f>IF(N445="nulová",J445,0)</f>
        <v>0</v>
      </c>
      <c r="BJ445" s="18" t="s">
        <v>19</v>
      </c>
      <c r="BK445" s="154">
        <f>ROUND(I445*H445,2)</f>
        <v>0</v>
      </c>
      <c r="BL445" s="18" t="s">
        <v>167</v>
      </c>
      <c r="BM445" s="153" t="s">
        <v>887</v>
      </c>
    </row>
    <row r="446" spans="1:65" s="2" customFormat="1" ht="19.5" x14ac:dyDescent="0.2">
      <c r="A446" s="30"/>
      <c r="B446" s="31"/>
      <c r="C446" s="30"/>
      <c r="D446" s="155" t="s">
        <v>169</v>
      </c>
      <c r="E446" s="30"/>
      <c r="F446" s="156" t="s">
        <v>529</v>
      </c>
      <c r="G446" s="30"/>
      <c r="H446" s="30"/>
      <c r="I446" s="30"/>
      <c r="J446" s="30"/>
      <c r="K446" s="30"/>
      <c r="L446" s="31"/>
      <c r="M446" s="157"/>
      <c r="N446" s="158"/>
      <c r="O446" s="56"/>
      <c r="P446" s="56"/>
      <c r="Q446" s="56"/>
      <c r="R446" s="56"/>
      <c r="S446" s="56"/>
      <c r="T446" s="57"/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T446" s="18" t="s">
        <v>169</v>
      </c>
      <c r="AU446" s="18" t="s">
        <v>81</v>
      </c>
    </row>
    <row r="447" spans="1:65" s="13" customFormat="1" x14ac:dyDescent="0.2">
      <c r="B447" s="159"/>
      <c r="D447" s="155" t="s">
        <v>171</v>
      </c>
      <c r="E447" s="160" t="s">
        <v>1</v>
      </c>
      <c r="F447" s="161" t="s">
        <v>1454</v>
      </c>
      <c r="H447" s="160" t="s">
        <v>1</v>
      </c>
      <c r="L447" s="159"/>
      <c r="M447" s="162"/>
      <c r="N447" s="163"/>
      <c r="O447" s="163"/>
      <c r="P447" s="163"/>
      <c r="Q447" s="163"/>
      <c r="R447" s="163"/>
      <c r="S447" s="163"/>
      <c r="T447" s="164"/>
      <c r="AT447" s="160" t="s">
        <v>171</v>
      </c>
      <c r="AU447" s="160" t="s">
        <v>81</v>
      </c>
      <c r="AV447" s="13" t="s">
        <v>19</v>
      </c>
      <c r="AW447" s="13" t="s">
        <v>31</v>
      </c>
      <c r="AX447" s="13" t="s">
        <v>74</v>
      </c>
      <c r="AY447" s="160" t="s">
        <v>160</v>
      </c>
    </row>
    <row r="448" spans="1:65" s="13" customFormat="1" x14ac:dyDescent="0.2">
      <c r="B448" s="159"/>
      <c r="D448" s="155" t="s">
        <v>171</v>
      </c>
      <c r="E448" s="160" t="s">
        <v>1</v>
      </c>
      <c r="F448" s="161" t="s">
        <v>1171</v>
      </c>
      <c r="H448" s="160" t="s">
        <v>1</v>
      </c>
      <c r="L448" s="159"/>
      <c r="M448" s="162"/>
      <c r="N448" s="163"/>
      <c r="O448" s="163"/>
      <c r="P448" s="163"/>
      <c r="Q448" s="163"/>
      <c r="R448" s="163"/>
      <c r="S448" s="163"/>
      <c r="T448" s="164"/>
      <c r="AT448" s="160" t="s">
        <v>171</v>
      </c>
      <c r="AU448" s="160" t="s">
        <v>81</v>
      </c>
      <c r="AV448" s="13" t="s">
        <v>19</v>
      </c>
      <c r="AW448" s="13" t="s">
        <v>31</v>
      </c>
      <c r="AX448" s="13" t="s">
        <v>74</v>
      </c>
      <c r="AY448" s="160" t="s">
        <v>160</v>
      </c>
    </row>
    <row r="449" spans="1:65" s="14" customFormat="1" x14ac:dyDescent="0.2">
      <c r="B449" s="165"/>
      <c r="D449" s="155" t="s">
        <v>171</v>
      </c>
      <c r="E449" s="166" t="s">
        <v>1</v>
      </c>
      <c r="F449" s="167" t="s">
        <v>1475</v>
      </c>
      <c r="H449" s="168">
        <v>0.9</v>
      </c>
      <c r="L449" s="165"/>
      <c r="M449" s="169"/>
      <c r="N449" s="170"/>
      <c r="O449" s="170"/>
      <c r="P449" s="170"/>
      <c r="Q449" s="170"/>
      <c r="R449" s="170"/>
      <c r="S449" s="170"/>
      <c r="T449" s="171"/>
      <c r="AT449" s="166" t="s">
        <v>171</v>
      </c>
      <c r="AU449" s="166" t="s">
        <v>81</v>
      </c>
      <c r="AV449" s="14" t="s">
        <v>81</v>
      </c>
      <c r="AW449" s="14" t="s">
        <v>31</v>
      </c>
      <c r="AX449" s="14" t="s">
        <v>74</v>
      </c>
      <c r="AY449" s="166" t="s">
        <v>160</v>
      </c>
    </row>
    <row r="450" spans="1:65" s="13" customFormat="1" x14ac:dyDescent="0.2">
      <c r="B450" s="159"/>
      <c r="D450" s="155" t="s">
        <v>171</v>
      </c>
      <c r="E450" s="160" t="s">
        <v>1</v>
      </c>
      <c r="F450" s="161" t="s">
        <v>1022</v>
      </c>
      <c r="H450" s="160" t="s">
        <v>1</v>
      </c>
      <c r="L450" s="159"/>
      <c r="M450" s="162"/>
      <c r="N450" s="163"/>
      <c r="O450" s="163"/>
      <c r="P450" s="163"/>
      <c r="Q450" s="163"/>
      <c r="R450" s="163"/>
      <c r="S450" s="163"/>
      <c r="T450" s="164"/>
      <c r="AT450" s="160" t="s">
        <v>171</v>
      </c>
      <c r="AU450" s="160" t="s">
        <v>81</v>
      </c>
      <c r="AV450" s="13" t="s">
        <v>19</v>
      </c>
      <c r="AW450" s="13" t="s">
        <v>31</v>
      </c>
      <c r="AX450" s="13" t="s">
        <v>74</v>
      </c>
      <c r="AY450" s="160" t="s">
        <v>160</v>
      </c>
    </row>
    <row r="451" spans="1:65" s="14" customFormat="1" x14ac:dyDescent="0.2">
      <c r="B451" s="165"/>
      <c r="D451" s="155" t="s">
        <v>171</v>
      </c>
      <c r="E451" s="166" t="s">
        <v>1</v>
      </c>
      <c r="F451" s="167" t="s">
        <v>1476</v>
      </c>
      <c r="H451" s="168">
        <v>0.6</v>
      </c>
      <c r="L451" s="165"/>
      <c r="M451" s="169"/>
      <c r="N451" s="170"/>
      <c r="O451" s="170"/>
      <c r="P451" s="170"/>
      <c r="Q451" s="170"/>
      <c r="R451" s="170"/>
      <c r="S451" s="170"/>
      <c r="T451" s="171"/>
      <c r="AT451" s="166" t="s">
        <v>171</v>
      </c>
      <c r="AU451" s="166" t="s">
        <v>81</v>
      </c>
      <c r="AV451" s="14" t="s">
        <v>81</v>
      </c>
      <c r="AW451" s="14" t="s">
        <v>31</v>
      </c>
      <c r="AX451" s="14" t="s">
        <v>74</v>
      </c>
      <c r="AY451" s="166" t="s">
        <v>160</v>
      </c>
    </row>
    <row r="452" spans="1:65" s="13" customFormat="1" x14ac:dyDescent="0.2">
      <c r="B452" s="159"/>
      <c r="D452" s="155" t="s">
        <v>171</v>
      </c>
      <c r="E452" s="160" t="s">
        <v>1</v>
      </c>
      <c r="F452" s="161" t="s">
        <v>1457</v>
      </c>
      <c r="H452" s="160" t="s">
        <v>1</v>
      </c>
      <c r="L452" s="159"/>
      <c r="M452" s="162"/>
      <c r="N452" s="163"/>
      <c r="O452" s="163"/>
      <c r="P452" s="163"/>
      <c r="Q452" s="163"/>
      <c r="R452" s="163"/>
      <c r="S452" s="163"/>
      <c r="T452" s="164"/>
      <c r="AT452" s="160" t="s">
        <v>171</v>
      </c>
      <c r="AU452" s="160" t="s">
        <v>81</v>
      </c>
      <c r="AV452" s="13" t="s">
        <v>19</v>
      </c>
      <c r="AW452" s="13" t="s">
        <v>31</v>
      </c>
      <c r="AX452" s="13" t="s">
        <v>74</v>
      </c>
      <c r="AY452" s="160" t="s">
        <v>160</v>
      </c>
    </row>
    <row r="453" spans="1:65" s="14" customFormat="1" x14ac:dyDescent="0.2">
      <c r="B453" s="165"/>
      <c r="D453" s="155" t="s">
        <v>171</v>
      </c>
      <c r="E453" s="166" t="s">
        <v>1</v>
      </c>
      <c r="F453" s="167" t="s">
        <v>1477</v>
      </c>
      <c r="H453" s="168">
        <v>3.04</v>
      </c>
      <c r="L453" s="165"/>
      <c r="M453" s="169"/>
      <c r="N453" s="170"/>
      <c r="O453" s="170"/>
      <c r="P453" s="170"/>
      <c r="Q453" s="170"/>
      <c r="R453" s="170"/>
      <c r="S453" s="170"/>
      <c r="T453" s="171"/>
      <c r="AT453" s="166" t="s">
        <v>171</v>
      </c>
      <c r="AU453" s="166" t="s">
        <v>81</v>
      </c>
      <c r="AV453" s="14" t="s">
        <v>81</v>
      </c>
      <c r="AW453" s="14" t="s">
        <v>31</v>
      </c>
      <c r="AX453" s="14" t="s">
        <v>74</v>
      </c>
      <c r="AY453" s="166" t="s">
        <v>160</v>
      </c>
    </row>
    <row r="454" spans="1:65" s="15" customFormat="1" x14ac:dyDescent="0.2">
      <c r="B454" s="172"/>
      <c r="D454" s="155" t="s">
        <v>171</v>
      </c>
      <c r="E454" s="173" t="s">
        <v>1</v>
      </c>
      <c r="F454" s="174" t="s">
        <v>176</v>
      </c>
      <c r="H454" s="175">
        <v>4.54</v>
      </c>
      <c r="L454" s="172"/>
      <c r="M454" s="176"/>
      <c r="N454" s="177"/>
      <c r="O454" s="177"/>
      <c r="P454" s="177"/>
      <c r="Q454" s="177"/>
      <c r="R454" s="177"/>
      <c r="S454" s="177"/>
      <c r="T454" s="178"/>
      <c r="AT454" s="173" t="s">
        <v>171</v>
      </c>
      <c r="AU454" s="173" t="s">
        <v>81</v>
      </c>
      <c r="AV454" s="15" t="s">
        <v>167</v>
      </c>
      <c r="AW454" s="15" t="s">
        <v>31</v>
      </c>
      <c r="AX454" s="15" t="s">
        <v>19</v>
      </c>
      <c r="AY454" s="173" t="s">
        <v>160</v>
      </c>
    </row>
    <row r="455" spans="1:65" s="2" customFormat="1" ht="24" customHeight="1" x14ac:dyDescent="0.2">
      <c r="A455" s="30"/>
      <c r="B455" s="142"/>
      <c r="C455" s="143" t="s">
        <v>519</v>
      </c>
      <c r="D455" s="143" t="s">
        <v>162</v>
      </c>
      <c r="E455" s="144" t="s">
        <v>539</v>
      </c>
      <c r="F455" s="145" t="s">
        <v>540</v>
      </c>
      <c r="G455" s="146" t="s">
        <v>447</v>
      </c>
      <c r="H455" s="147">
        <v>2</v>
      </c>
      <c r="I455" s="148">
        <v>0</v>
      </c>
      <c r="J455" s="148">
        <f>ROUND(I455*H455,2)</f>
        <v>0</v>
      </c>
      <c r="K455" s="145" t="s">
        <v>166</v>
      </c>
      <c r="L455" s="31"/>
      <c r="M455" s="149" t="s">
        <v>1</v>
      </c>
      <c r="N455" s="150" t="s">
        <v>39</v>
      </c>
      <c r="O455" s="151">
        <v>1.2649999999999999</v>
      </c>
      <c r="P455" s="151">
        <f>O455*H455</f>
        <v>2.5299999999999998</v>
      </c>
      <c r="Q455" s="151">
        <v>6.4850000000000003E-3</v>
      </c>
      <c r="R455" s="151">
        <f>Q455*H455</f>
        <v>1.2970000000000001E-2</v>
      </c>
      <c r="S455" s="151">
        <v>0</v>
      </c>
      <c r="T455" s="152">
        <f>S455*H455</f>
        <v>0</v>
      </c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R455" s="153" t="s">
        <v>167</v>
      </c>
      <c r="AT455" s="153" t="s">
        <v>162</v>
      </c>
      <c r="AU455" s="153" t="s">
        <v>81</v>
      </c>
      <c r="AY455" s="18" t="s">
        <v>160</v>
      </c>
      <c r="BE455" s="154">
        <f>IF(N455="základní",J455,0)</f>
        <v>0</v>
      </c>
      <c r="BF455" s="154">
        <f>IF(N455="snížená",J455,0)</f>
        <v>0</v>
      </c>
      <c r="BG455" s="154">
        <f>IF(N455="zákl. přenesená",J455,0)</f>
        <v>0</v>
      </c>
      <c r="BH455" s="154">
        <f>IF(N455="sníž. přenesená",J455,0)</f>
        <v>0</v>
      </c>
      <c r="BI455" s="154">
        <f>IF(N455="nulová",J455,0)</f>
        <v>0</v>
      </c>
      <c r="BJ455" s="18" t="s">
        <v>19</v>
      </c>
      <c r="BK455" s="154">
        <f>ROUND(I455*H455,2)</f>
        <v>0</v>
      </c>
      <c r="BL455" s="18" t="s">
        <v>167</v>
      </c>
      <c r="BM455" s="153" t="s">
        <v>889</v>
      </c>
    </row>
    <row r="456" spans="1:65" s="2" customFormat="1" ht="19.5" x14ac:dyDescent="0.2">
      <c r="A456" s="30"/>
      <c r="B456" s="31"/>
      <c r="C456" s="30"/>
      <c r="D456" s="155" t="s">
        <v>169</v>
      </c>
      <c r="E456" s="30"/>
      <c r="F456" s="156" t="s">
        <v>542</v>
      </c>
      <c r="G456" s="30"/>
      <c r="H456" s="30"/>
      <c r="I456" s="30"/>
      <c r="J456" s="30"/>
      <c r="K456" s="30"/>
      <c r="L456" s="31"/>
      <c r="M456" s="157"/>
      <c r="N456" s="158"/>
      <c r="O456" s="56"/>
      <c r="P456" s="56"/>
      <c r="Q456" s="56"/>
      <c r="R456" s="56"/>
      <c r="S456" s="56"/>
      <c r="T456" s="57"/>
      <c r="U456" s="30"/>
      <c r="V456" s="30"/>
      <c r="W456" s="30"/>
      <c r="X456" s="30"/>
      <c r="Y456" s="30"/>
      <c r="Z456" s="30"/>
      <c r="AA456" s="30"/>
      <c r="AB456" s="30"/>
      <c r="AC456" s="30"/>
      <c r="AD456" s="30"/>
      <c r="AE456" s="30"/>
      <c r="AT456" s="18" t="s">
        <v>169</v>
      </c>
      <c r="AU456" s="18" t="s">
        <v>81</v>
      </c>
    </row>
    <row r="457" spans="1:65" s="13" customFormat="1" x14ac:dyDescent="0.2">
      <c r="B457" s="159"/>
      <c r="D457" s="155" t="s">
        <v>171</v>
      </c>
      <c r="E457" s="160" t="s">
        <v>1</v>
      </c>
      <c r="F457" s="161" t="s">
        <v>1478</v>
      </c>
      <c r="H457" s="160" t="s">
        <v>1</v>
      </c>
      <c r="L457" s="159"/>
      <c r="M457" s="162"/>
      <c r="N457" s="163"/>
      <c r="O457" s="163"/>
      <c r="P457" s="163"/>
      <c r="Q457" s="163"/>
      <c r="R457" s="163"/>
      <c r="S457" s="163"/>
      <c r="T457" s="164"/>
      <c r="AT457" s="160" t="s">
        <v>171</v>
      </c>
      <c r="AU457" s="160" t="s">
        <v>81</v>
      </c>
      <c r="AV457" s="13" t="s">
        <v>19</v>
      </c>
      <c r="AW457" s="13" t="s">
        <v>31</v>
      </c>
      <c r="AX457" s="13" t="s">
        <v>74</v>
      </c>
      <c r="AY457" s="160" t="s">
        <v>160</v>
      </c>
    </row>
    <row r="458" spans="1:65" s="14" customFormat="1" x14ac:dyDescent="0.2">
      <c r="B458" s="165"/>
      <c r="D458" s="155" t="s">
        <v>171</v>
      </c>
      <c r="E458" s="166" t="s">
        <v>1</v>
      </c>
      <c r="F458" s="167" t="s">
        <v>81</v>
      </c>
      <c r="H458" s="168">
        <v>2</v>
      </c>
      <c r="L458" s="165"/>
      <c r="M458" s="169"/>
      <c r="N458" s="170"/>
      <c r="O458" s="170"/>
      <c r="P458" s="170"/>
      <c r="Q458" s="170"/>
      <c r="R458" s="170"/>
      <c r="S458" s="170"/>
      <c r="T458" s="171"/>
      <c r="AT458" s="166" t="s">
        <v>171</v>
      </c>
      <c r="AU458" s="166" t="s">
        <v>81</v>
      </c>
      <c r="AV458" s="14" t="s">
        <v>81</v>
      </c>
      <c r="AW458" s="14" t="s">
        <v>31</v>
      </c>
      <c r="AX458" s="14" t="s">
        <v>19</v>
      </c>
      <c r="AY458" s="166" t="s">
        <v>160</v>
      </c>
    </row>
    <row r="459" spans="1:65" s="2" customFormat="1" ht="24" customHeight="1" x14ac:dyDescent="0.2">
      <c r="A459" s="30"/>
      <c r="B459" s="142"/>
      <c r="C459" s="143" t="s">
        <v>525</v>
      </c>
      <c r="D459" s="143" t="s">
        <v>162</v>
      </c>
      <c r="E459" s="144" t="s">
        <v>1233</v>
      </c>
      <c r="F459" s="145" t="s">
        <v>1234</v>
      </c>
      <c r="G459" s="146" t="s">
        <v>165</v>
      </c>
      <c r="H459" s="147">
        <v>314</v>
      </c>
      <c r="I459" s="148">
        <v>0</v>
      </c>
      <c r="J459" s="148">
        <f>ROUND(I459*H459,2)</f>
        <v>0</v>
      </c>
      <c r="K459" s="145" t="s">
        <v>166</v>
      </c>
      <c r="L459" s="31"/>
      <c r="M459" s="149" t="s">
        <v>1</v>
      </c>
      <c r="N459" s="150" t="s">
        <v>39</v>
      </c>
      <c r="O459" s="151">
        <v>0.42</v>
      </c>
      <c r="P459" s="151">
        <f>O459*H459</f>
        <v>131.88</v>
      </c>
      <c r="Q459" s="151">
        <v>0</v>
      </c>
      <c r="R459" s="151">
        <f>Q459*H459</f>
        <v>0</v>
      </c>
      <c r="S459" s="151">
        <v>5.0000000000000001E-4</v>
      </c>
      <c r="T459" s="152">
        <f>S459*H459</f>
        <v>0.157</v>
      </c>
      <c r="U459" s="30"/>
      <c r="V459" s="30"/>
      <c r="W459" s="30"/>
      <c r="X459" s="30"/>
      <c r="Y459" s="30"/>
      <c r="Z459" s="30"/>
      <c r="AA459" s="30"/>
      <c r="AB459" s="30"/>
      <c r="AC459" s="30"/>
      <c r="AD459" s="30"/>
      <c r="AE459" s="30"/>
      <c r="AR459" s="153" t="s">
        <v>167</v>
      </c>
      <c r="AT459" s="153" t="s">
        <v>162</v>
      </c>
      <c r="AU459" s="153" t="s">
        <v>81</v>
      </c>
      <c r="AY459" s="18" t="s">
        <v>160</v>
      </c>
      <c r="BE459" s="154">
        <f>IF(N459="základní",J459,0)</f>
        <v>0</v>
      </c>
      <c r="BF459" s="154">
        <f>IF(N459="snížená",J459,0)</f>
        <v>0</v>
      </c>
      <c r="BG459" s="154">
        <f>IF(N459="zákl. přenesená",J459,0)</f>
        <v>0</v>
      </c>
      <c r="BH459" s="154">
        <f>IF(N459="sníž. přenesená",J459,0)</f>
        <v>0</v>
      </c>
      <c r="BI459" s="154">
        <f>IF(N459="nulová",J459,0)</f>
        <v>0</v>
      </c>
      <c r="BJ459" s="18" t="s">
        <v>19</v>
      </c>
      <c r="BK459" s="154">
        <f>ROUND(I459*H459,2)</f>
        <v>0</v>
      </c>
      <c r="BL459" s="18" t="s">
        <v>167</v>
      </c>
      <c r="BM459" s="153" t="s">
        <v>1235</v>
      </c>
    </row>
    <row r="460" spans="1:65" s="2" customFormat="1" ht="19.5" x14ac:dyDescent="0.2">
      <c r="A460" s="30"/>
      <c r="B460" s="31"/>
      <c r="C460" s="30"/>
      <c r="D460" s="155" t="s">
        <v>169</v>
      </c>
      <c r="E460" s="30"/>
      <c r="F460" s="156" t="s">
        <v>1236</v>
      </c>
      <c r="G460" s="30"/>
      <c r="H460" s="30"/>
      <c r="I460" s="30"/>
      <c r="J460" s="30"/>
      <c r="K460" s="30"/>
      <c r="L460" s="31"/>
      <c r="M460" s="157"/>
      <c r="N460" s="158"/>
      <c r="O460" s="56"/>
      <c r="P460" s="56"/>
      <c r="Q460" s="56"/>
      <c r="R460" s="56"/>
      <c r="S460" s="56"/>
      <c r="T460" s="57"/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T460" s="18" t="s">
        <v>169</v>
      </c>
      <c r="AU460" s="18" t="s">
        <v>81</v>
      </c>
    </row>
    <row r="461" spans="1:65" s="13" customFormat="1" x14ac:dyDescent="0.2">
      <c r="B461" s="159"/>
      <c r="D461" s="155" t="s">
        <v>171</v>
      </c>
      <c r="E461" s="160" t="s">
        <v>1</v>
      </c>
      <c r="F461" s="161" t="s">
        <v>1237</v>
      </c>
      <c r="H461" s="160" t="s">
        <v>1</v>
      </c>
      <c r="L461" s="159"/>
      <c r="M461" s="162"/>
      <c r="N461" s="163"/>
      <c r="O461" s="163"/>
      <c r="P461" s="163"/>
      <c r="Q461" s="163"/>
      <c r="R461" s="163"/>
      <c r="S461" s="163"/>
      <c r="T461" s="164"/>
      <c r="AT461" s="160" t="s">
        <v>171</v>
      </c>
      <c r="AU461" s="160" t="s">
        <v>81</v>
      </c>
      <c r="AV461" s="13" t="s">
        <v>19</v>
      </c>
      <c r="AW461" s="13" t="s">
        <v>31</v>
      </c>
      <c r="AX461" s="13" t="s">
        <v>74</v>
      </c>
      <c r="AY461" s="160" t="s">
        <v>160</v>
      </c>
    </row>
    <row r="462" spans="1:65" s="13" customFormat="1" x14ac:dyDescent="0.2">
      <c r="B462" s="159"/>
      <c r="D462" s="155" t="s">
        <v>171</v>
      </c>
      <c r="E462" s="160" t="s">
        <v>1</v>
      </c>
      <c r="F462" s="161" t="s">
        <v>736</v>
      </c>
      <c r="H462" s="160" t="s">
        <v>1</v>
      </c>
      <c r="L462" s="159"/>
      <c r="M462" s="162"/>
      <c r="N462" s="163"/>
      <c r="O462" s="163"/>
      <c r="P462" s="163"/>
      <c r="Q462" s="163"/>
      <c r="R462" s="163"/>
      <c r="S462" s="163"/>
      <c r="T462" s="164"/>
      <c r="AT462" s="160" t="s">
        <v>171</v>
      </c>
      <c r="AU462" s="160" t="s">
        <v>81</v>
      </c>
      <c r="AV462" s="13" t="s">
        <v>19</v>
      </c>
      <c r="AW462" s="13" t="s">
        <v>31</v>
      </c>
      <c r="AX462" s="13" t="s">
        <v>74</v>
      </c>
      <c r="AY462" s="160" t="s">
        <v>160</v>
      </c>
    </row>
    <row r="463" spans="1:65" s="14" customFormat="1" x14ac:dyDescent="0.2">
      <c r="B463" s="165"/>
      <c r="D463" s="155" t="s">
        <v>171</v>
      </c>
      <c r="E463" s="166" t="s">
        <v>1</v>
      </c>
      <c r="F463" s="167" t="s">
        <v>1287</v>
      </c>
      <c r="H463" s="168">
        <v>314</v>
      </c>
      <c r="L463" s="165"/>
      <c r="M463" s="169"/>
      <c r="N463" s="170"/>
      <c r="O463" s="170"/>
      <c r="P463" s="170"/>
      <c r="Q463" s="170"/>
      <c r="R463" s="170"/>
      <c r="S463" s="170"/>
      <c r="T463" s="171"/>
      <c r="AT463" s="166" t="s">
        <v>171</v>
      </c>
      <c r="AU463" s="166" t="s">
        <v>81</v>
      </c>
      <c r="AV463" s="14" t="s">
        <v>81</v>
      </c>
      <c r="AW463" s="14" t="s">
        <v>31</v>
      </c>
      <c r="AX463" s="14" t="s">
        <v>74</v>
      </c>
      <c r="AY463" s="166" t="s">
        <v>160</v>
      </c>
    </row>
    <row r="464" spans="1:65" s="15" customFormat="1" x14ac:dyDescent="0.2">
      <c r="B464" s="172"/>
      <c r="D464" s="155" t="s">
        <v>171</v>
      </c>
      <c r="E464" s="173" t="s">
        <v>1</v>
      </c>
      <c r="F464" s="174" t="s">
        <v>176</v>
      </c>
      <c r="H464" s="175">
        <v>314</v>
      </c>
      <c r="L464" s="172"/>
      <c r="M464" s="176"/>
      <c r="N464" s="177"/>
      <c r="O464" s="177"/>
      <c r="P464" s="177"/>
      <c r="Q464" s="177"/>
      <c r="R464" s="177"/>
      <c r="S464" s="177"/>
      <c r="T464" s="178"/>
      <c r="AT464" s="173" t="s">
        <v>171</v>
      </c>
      <c r="AU464" s="173" t="s">
        <v>81</v>
      </c>
      <c r="AV464" s="15" t="s">
        <v>167</v>
      </c>
      <c r="AW464" s="15" t="s">
        <v>31</v>
      </c>
      <c r="AX464" s="15" t="s">
        <v>19</v>
      </c>
      <c r="AY464" s="173" t="s">
        <v>160</v>
      </c>
    </row>
    <row r="465" spans="1:65" s="2" customFormat="1" ht="24" customHeight="1" x14ac:dyDescent="0.2">
      <c r="A465" s="30"/>
      <c r="B465" s="142"/>
      <c r="C465" s="143" t="s">
        <v>533</v>
      </c>
      <c r="D465" s="143" t="s">
        <v>162</v>
      </c>
      <c r="E465" s="144" t="s">
        <v>891</v>
      </c>
      <c r="F465" s="145" t="s">
        <v>892</v>
      </c>
      <c r="G465" s="146" t="s">
        <v>179</v>
      </c>
      <c r="H465" s="147">
        <v>19.757999999999999</v>
      </c>
      <c r="I465" s="148">
        <v>0</v>
      </c>
      <c r="J465" s="148">
        <f>ROUND(I465*H465,2)</f>
        <v>0</v>
      </c>
      <c r="K465" s="145" t="s">
        <v>166</v>
      </c>
      <c r="L465" s="31"/>
      <c r="M465" s="149" t="s">
        <v>1</v>
      </c>
      <c r="N465" s="150" t="s">
        <v>39</v>
      </c>
      <c r="O465" s="151">
        <v>7.45</v>
      </c>
      <c r="P465" s="151">
        <f>O465*H465</f>
        <v>147.19710000000001</v>
      </c>
      <c r="Q465" s="151">
        <v>0</v>
      </c>
      <c r="R465" s="151">
        <f>Q465*H465</f>
        <v>0</v>
      </c>
      <c r="S465" s="151">
        <v>1.8</v>
      </c>
      <c r="T465" s="152">
        <f>S465*H465</f>
        <v>35.564399999999999</v>
      </c>
      <c r="U465" s="30"/>
      <c r="V465" s="30"/>
      <c r="W465" s="30"/>
      <c r="X465" s="30"/>
      <c r="Y465" s="30"/>
      <c r="Z465" s="30"/>
      <c r="AA465" s="30"/>
      <c r="AB465" s="30"/>
      <c r="AC465" s="30"/>
      <c r="AD465" s="30"/>
      <c r="AE465" s="30"/>
      <c r="AR465" s="153" t="s">
        <v>167</v>
      </c>
      <c r="AT465" s="153" t="s">
        <v>162</v>
      </c>
      <c r="AU465" s="153" t="s">
        <v>81</v>
      </c>
      <c r="AY465" s="18" t="s">
        <v>160</v>
      </c>
      <c r="BE465" s="154">
        <f>IF(N465="základní",J465,0)</f>
        <v>0</v>
      </c>
      <c r="BF465" s="154">
        <f>IF(N465="snížená",J465,0)</f>
        <v>0</v>
      </c>
      <c r="BG465" s="154">
        <f>IF(N465="zákl. přenesená",J465,0)</f>
        <v>0</v>
      </c>
      <c r="BH465" s="154">
        <f>IF(N465="sníž. přenesená",J465,0)</f>
        <v>0</v>
      </c>
      <c r="BI465" s="154">
        <f>IF(N465="nulová",J465,0)</f>
        <v>0</v>
      </c>
      <c r="BJ465" s="18" t="s">
        <v>19</v>
      </c>
      <c r="BK465" s="154">
        <f>ROUND(I465*H465,2)</f>
        <v>0</v>
      </c>
      <c r="BL465" s="18" t="s">
        <v>167</v>
      </c>
      <c r="BM465" s="153" t="s">
        <v>893</v>
      </c>
    </row>
    <row r="466" spans="1:65" s="2" customFormat="1" ht="19.5" x14ac:dyDescent="0.2">
      <c r="A466" s="30"/>
      <c r="B466" s="31"/>
      <c r="C466" s="30"/>
      <c r="D466" s="155" t="s">
        <v>169</v>
      </c>
      <c r="E466" s="30"/>
      <c r="F466" s="156" t="s">
        <v>892</v>
      </c>
      <c r="G466" s="30"/>
      <c r="H466" s="30"/>
      <c r="I466" s="30"/>
      <c r="J466" s="30"/>
      <c r="K466" s="30"/>
      <c r="L466" s="31"/>
      <c r="M466" s="157"/>
      <c r="N466" s="158"/>
      <c r="O466" s="56"/>
      <c r="P466" s="56"/>
      <c r="Q466" s="56"/>
      <c r="R466" s="56"/>
      <c r="S466" s="56"/>
      <c r="T466" s="57"/>
      <c r="U466" s="30"/>
      <c r="V466" s="30"/>
      <c r="W466" s="30"/>
      <c r="X466" s="30"/>
      <c r="Y466" s="30"/>
      <c r="Z466" s="30"/>
      <c r="AA466" s="30"/>
      <c r="AB466" s="30"/>
      <c r="AC466" s="30"/>
      <c r="AD466" s="30"/>
      <c r="AE466" s="30"/>
      <c r="AT466" s="18" t="s">
        <v>169</v>
      </c>
      <c r="AU466" s="18" t="s">
        <v>81</v>
      </c>
    </row>
    <row r="467" spans="1:65" s="13" customFormat="1" x14ac:dyDescent="0.2">
      <c r="B467" s="159"/>
      <c r="D467" s="155" t="s">
        <v>171</v>
      </c>
      <c r="E467" s="160" t="s">
        <v>1</v>
      </c>
      <c r="F467" s="161" t="s">
        <v>1238</v>
      </c>
      <c r="H467" s="160" t="s">
        <v>1</v>
      </c>
      <c r="L467" s="159"/>
      <c r="M467" s="162"/>
      <c r="N467" s="163"/>
      <c r="O467" s="163"/>
      <c r="P467" s="163"/>
      <c r="Q467" s="163"/>
      <c r="R467" s="163"/>
      <c r="S467" s="163"/>
      <c r="T467" s="164"/>
      <c r="AT467" s="160" t="s">
        <v>171</v>
      </c>
      <c r="AU467" s="160" t="s">
        <v>81</v>
      </c>
      <c r="AV467" s="13" t="s">
        <v>19</v>
      </c>
      <c r="AW467" s="13" t="s">
        <v>31</v>
      </c>
      <c r="AX467" s="13" t="s">
        <v>74</v>
      </c>
      <c r="AY467" s="160" t="s">
        <v>160</v>
      </c>
    </row>
    <row r="468" spans="1:65" s="13" customFormat="1" x14ac:dyDescent="0.2">
      <c r="B468" s="159"/>
      <c r="D468" s="155" t="s">
        <v>171</v>
      </c>
      <c r="E468" s="160" t="s">
        <v>1</v>
      </c>
      <c r="F468" s="161" t="s">
        <v>736</v>
      </c>
      <c r="H468" s="160" t="s">
        <v>1</v>
      </c>
      <c r="L468" s="159"/>
      <c r="M468" s="162"/>
      <c r="N468" s="163"/>
      <c r="O468" s="163"/>
      <c r="P468" s="163"/>
      <c r="Q468" s="163"/>
      <c r="R468" s="163"/>
      <c r="S468" s="163"/>
      <c r="T468" s="164"/>
      <c r="AT468" s="160" t="s">
        <v>171</v>
      </c>
      <c r="AU468" s="160" t="s">
        <v>81</v>
      </c>
      <c r="AV468" s="13" t="s">
        <v>19</v>
      </c>
      <c r="AW468" s="13" t="s">
        <v>31</v>
      </c>
      <c r="AX468" s="13" t="s">
        <v>74</v>
      </c>
      <c r="AY468" s="160" t="s">
        <v>160</v>
      </c>
    </row>
    <row r="469" spans="1:65" s="14" customFormat="1" x14ac:dyDescent="0.2">
      <c r="B469" s="165"/>
      <c r="D469" s="155" t="s">
        <v>171</v>
      </c>
      <c r="E469" s="166" t="s">
        <v>1</v>
      </c>
      <c r="F469" s="167" t="s">
        <v>1479</v>
      </c>
      <c r="H469" s="168">
        <v>4.6029999999999998</v>
      </c>
      <c r="L469" s="165"/>
      <c r="M469" s="169"/>
      <c r="N469" s="170"/>
      <c r="O469" s="170"/>
      <c r="P469" s="170"/>
      <c r="Q469" s="170"/>
      <c r="R469" s="170"/>
      <c r="S469" s="170"/>
      <c r="T469" s="171"/>
      <c r="AT469" s="166" t="s">
        <v>171</v>
      </c>
      <c r="AU469" s="166" t="s">
        <v>81</v>
      </c>
      <c r="AV469" s="14" t="s">
        <v>81</v>
      </c>
      <c r="AW469" s="14" t="s">
        <v>31</v>
      </c>
      <c r="AX469" s="14" t="s">
        <v>74</v>
      </c>
      <c r="AY469" s="166" t="s">
        <v>160</v>
      </c>
    </row>
    <row r="470" spans="1:65" s="14" customFormat="1" x14ac:dyDescent="0.2">
      <c r="B470" s="165"/>
      <c r="D470" s="155" t="s">
        <v>171</v>
      </c>
      <c r="E470" s="166" t="s">
        <v>1</v>
      </c>
      <c r="F470" s="167" t="s">
        <v>1480</v>
      </c>
      <c r="H470" s="168">
        <v>4.6550000000000002</v>
      </c>
      <c r="L470" s="165"/>
      <c r="M470" s="169"/>
      <c r="N470" s="170"/>
      <c r="O470" s="170"/>
      <c r="P470" s="170"/>
      <c r="Q470" s="170"/>
      <c r="R470" s="170"/>
      <c r="S470" s="170"/>
      <c r="T470" s="171"/>
      <c r="AT470" s="166" t="s">
        <v>171</v>
      </c>
      <c r="AU470" s="166" t="s">
        <v>81</v>
      </c>
      <c r="AV470" s="14" t="s">
        <v>81</v>
      </c>
      <c r="AW470" s="14" t="s">
        <v>31</v>
      </c>
      <c r="AX470" s="14" t="s">
        <v>74</v>
      </c>
      <c r="AY470" s="166" t="s">
        <v>160</v>
      </c>
    </row>
    <row r="471" spans="1:65" s="14" customFormat="1" x14ac:dyDescent="0.2">
      <c r="B471" s="165"/>
      <c r="D471" s="155" t="s">
        <v>171</v>
      </c>
      <c r="E471" s="166" t="s">
        <v>1</v>
      </c>
      <c r="F471" s="167" t="s">
        <v>1481</v>
      </c>
      <c r="H471" s="168">
        <v>4.34</v>
      </c>
      <c r="L471" s="165"/>
      <c r="M471" s="169"/>
      <c r="N471" s="170"/>
      <c r="O471" s="170"/>
      <c r="P471" s="170"/>
      <c r="Q471" s="170"/>
      <c r="R471" s="170"/>
      <c r="S471" s="170"/>
      <c r="T471" s="171"/>
      <c r="AT471" s="166" t="s">
        <v>171</v>
      </c>
      <c r="AU471" s="166" t="s">
        <v>81</v>
      </c>
      <c r="AV471" s="14" t="s">
        <v>81</v>
      </c>
      <c r="AW471" s="14" t="s">
        <v>31</v>
      </c>
      <c r="AX471" s="14" t="s">
        <v>74</v>
      </c>
      <c r="AY471" s="166" t="s">
        <v>160</v>
      </c>
    </row>
    <row r="472" spans="1:65" s="14" customFormat="1" x14ac:dyDescent="0.2">
      <c r="B472" s="165"/>
      <c r="D472" s="155" t="s">
        <v>171</v>
      </c>
      <c r="E472" s="166" t="s">
        <v>1</v>
      </c>
      <c r="F472" s="167" t="s">
        <v>1482</v>
      </c>
      <c r="H472" s="168">
        <v>4.76</v>
      </c>
      <c r="L472" s="165"/>
      <c r="M472" s="169"/>
      <c r="N472" s="170"/>
      <c r="O472" s="170"/>
      <c r="P472" s="170"/>
      <c r="Q472" s="170"/>
      <c r="R472" s="170"/>
      <c r="S472" s="170"/>
      <c r="T472" s="171"/>
      <c r="AT472" s="166" t="s">
        <v>171</v>
      </c>
      <c r="AU472" s="166" t="s">
        <v>81</v>
      </c>
      <c r="AV472" s="14" t="s">
        <v>81</v>
      </c>
      <c r="AW472" s="14" t="s">
        <v>31</v>
      </c>
      <c r="AX472" s="14" t="s">
        <v>74</v>
      </c>
      <c r="AY472" s="166" t="s">
        <v>160</v>
      </c>
    </row>
    <row r="473" spans="1:65" s="13" customFormat="1" x14ac:dyDescent="0.2">
      <c r="B473" s="159"/>
      <c r="D473" s="155" t="s">
        <v>171</v>
      </c>
      <c r="E473" s="160" t="s">
        <v>1</v>
      </c>
      <c r="F473" s="161" t="s">
        <v>1293</v>
      </c>
      <c r="H473" s="160" t="s">
        <v>1</v>
      </c>
      <c r="L473" s="159"/>
      <c r="M473" s="162"/>
      <c r="N473" s="163"/>
      <c r="O473" s="163"/>
      <c r="P473" s="163"/>
      <c r="Q473" s="163"/>
      <c r="R473" s="163"/>
      <c r="S473" s="163"/>
      <c r="T473" s="164"/>
      <c r="AT473" s="160" t="s">
        <v>171</v>
      </c>
      <c r="AU473" s="160" t="s">
        <v>81</v>
      </c>
      <c r="AV473" s="13" t="s">
        <v>19</v>
      </c>
      <c r="AW473" s="13" t="s">
        <v>31</v>
      </c>
      <c r="AX473" s="13" t="s">
        <v>74</v>
      </c>
      <c r="AY473" s="160" t="s">
        <v>160</v>
      </c>
    </row>
    <row r="474" spans="1:65" s="14" customFormat="1" x14ac:dyDescent="0.2">
      <c r="B474" s="165"/>
      <c r="D474" s="155" t="s">
        <v>171</v>
      </c>
      <c r="E474" s="166" t="s">
        <v>1</v>
      </c>
      <c r="F474" s="167" t="s">
        <v>1483</v>
      </c>
      <c r="H474" s="168">
        <v>1.4</v>
      </c>
      <c r="L474" s="165"/>
      <c r="M474" s="169"/>
      <c r="N474" s="170"/>
      <c r="O474" s="170"/>
      <c r="P474" s="170"/>
      <c r="Q474" s="170"/>
      <c r="R474" s="170"/>
      <c r="S474" s="170"/>
      <c r="T474" s="171"/>
      <c r="AT474" s="166" t="s">
        <v>171</v>
      </c>
      <c r="AU474" s="166" t="s">
        <v>81</v>
      </c>
      <c r="AV474" s="14" t="s">
        <v>81</v>
      </c>
      <c r="AW474" s="14" t="s">
        <v>31</v>
      </c>
      <c r="AX474" s="14" t="s">
        <v>74</v>
      </c>
      <c r="AY474" s="166" t="s">
        <v>160</v>
      </c>
    </row>
    <row r="475" spans="1:65" s="15" customFormat="1" x14ac:dyDescent="0.2">
      <c r="B475" s="172"/>
      <c r="D475" s="155" t="s">
        <v>171</v>
      </c>
      <c r="E475" s="173" t="s">
        <v>1</v>
      </c>
      <c r="F475" s="174" t="s">
        <v>176</v>
      </c>
      <c r="H475" s="175">
        <v>19.757999999999999</v>
      </c>
      <c r="L475" s="172"/>
      <c r="M475" s="176"/>
      <c r="N475" s="177"/>
      <c r="O475" s="177"/>
      <c r="P475" s="177"/>
      <c r="Q475" s="177"/>
      <c r="R475" s="177"/>
      <c r="S475" s="177"/>
      <c r="T475" s="178"/>
      <c r="AT475" s="173" t="s">
        <v>171</v>
      </c>
      <c r="AU475" s="173" t="s">
        <v>81</v>
      </c>
      <c r="AV475" s="15" t="s">
        <v>167</v>
      </c>
      <c r="AW475" s="15" t="s">
        <v>31</v>
      </c>
      <c r="AX475" s="15" t="s">
        <v>19</v>
      </c>
      <c r="AY475" s="173" t="s">
        <v>160</v>
      </c>
    </row>
    <row r="476" spans="1:65" s="2" customFormat="1" ht="24" customHeight="1" x14ac:dyDescent="0.2">
      <c r="A476" s="30"/>
      <c r="B476" s="142"/>
      <c r="C476" s="143" t="s">
        <v>538</v>
      </c>
      <c r="D476" s="143" t="s">
        <v>162</v>
      </c>
      <c r="E476" s="144" t="s">
        <v>896</v>
      </c>
      <c r="F476" s="145" t="s">
        <v>897</v>
      </c>
      <c r="G476" s="146" t="s">
        <v>165</v>
      </c>
      <c r="H476" s="147">
        <v>326.39999999999998</v>
      </c>
      <c r="I476" s="148">
        <v>0</v>
      </c>
      <c r="J476" s="148">
        <f>ROUND(I476*H476,2)</f>
        <v>0</v>
      </c>
      <c r="K476" s="145" t="s">
        <v>166</v>
      </c>
      <c r="L476" s="31"/>
      <c r="M476" s="149" t="s">
        <v>1</v>
      </c>
      <c r="N476" s="150" t="s">
        <v>39</v>
      </c>
      <c r="O476" s="151">
        <v>0.154</v>
      </c>
      <c r="P476" s="151">
        <f>O476*H476</f>
        <v>50.265599999999999</v>
      </c>
      <c r="Q476" s="151">
        <v>0</v>
      </c>
      <c r="R476" s="151">
        <f>Q476*H476</f>
        <v>0</v>
      </c>
      <c r="S476" s="151">
        <v>0</v>
      </c>
      <c r="T476" s="152">
        <f>S476*H476</f>
        <v>0</v>
      </c>
      <c r="U476" s="30"/>
      <c r="V476" s="30"/>
      <c r="W476" s="30"/>
      <c r="X476" s="30"/>
      <c r="Y476" s="30"/>
      <c r="Z476" s="30"/>
      <c r="AA476" s="30"/>
      <c r="AB476" s="30"/>
      <c r="AC476" s="30"/>
      <c r="AD476" s="30"/>
      <c r="AE476" s="30"/>
      <c r="AR476" s="153" t="s">
        <v>167</v>
      </c>
      <c r="AT476" s="153" t="s">
        <v>162</v>
      </c>
      <c r="AU476" s="153" t="s">
        <v>81</v>
      </c>
      <c r="AY476" s="18" t="s">
        <v>160</v>
      </c>
      <c r="BE476" s="154">
        <f>IF(N476="základní",J476,0)</f>
        <v>0</v>
      </c>
      <c r="BF476" s="154">
        <f>IF(N476="snížená",J476,0)</f>
        <v>0</v>
      </c>
      <c r="BG476" s="154">
        <f>IF(N476="zákl. přenesená",J476,0)</f>
        <v>0</v>
      </c>
      <c r="BH476" s="154">
        <f>IF(N476="sníž. přenesená",J476,0)</f>
        <v>0</v>
      </c>
      <c r="BI476" s="154">
        <f>IF(N476="nulová",J476,0)</f>
        <v>0</v>
      </c>
      <c r="BJ476" s="18" t="s">
        <v>19</v>
      </c>
      <c r="BK476" s="154">
        <f>ROUND(I476*H476,2)</f>
        <v>0</v>
      </c>
      <c r="BL476" s="18" t="s">
        <v>167</v>
      </c>
      <c r="BM476" s="153" t="s">
        <v>898</v>
      </c>
    </row>
    <row r="477" spans="1:65" s="2" customFormat="1" ht="29.25" x14ac:dyDescent="0.2">
      <c r="A477" s="30"/>
      <c r="B477" s="31"/>
      <c r="C477" s="30"/>
      <c r="D477" s="155" t="s">
        <v>169</v>
      </c>
      <c r="E477" s="30"/>
      <c r="F477" s="156" t="s">
        <v>899</v>
      </c>
      <c r="G477" s="30"/>
      <c r="H477" s="30"/>
      <c r="I477" s="30"/>
      <c r="J477" s="30"/>
      <c r="K477" s="30"/>
      <c r="L477" s="31"/>
      <c r="M477" s="157"/>
      <c r="N477" s="158"/>
      <c r="O477" s="56"/>
      <c r="P477" s="56"/>
      <c r="Q477" s="56"/>
      <c r="R477" s="56"/>
      <c r="S477" s="56"/>
      <c r="T477" s="57"/>
      <c r="U477" s="30"/>
      <c r="V477" s="30"/>
      <c r="W477" s="30"/>
      <c r="X477" s="30"/>
      <c r="Y477" s="30"/>
      <c r="Z477" s="30"/>
      <c r="AA477" s="30"/>
      <c r="AB477" s="30"/>
      <c r="AC477" s="30"/>
      <c r="AD477" s="30"/>
      <c r="AE477" s="30"/>
      <c r="AT477" s="18" t="s">
        <v>169</v>
      </c>
      <c r="AU477" s="18" t="s">
        <v>81</v>
      </c>
    </row>
    <row r="478" spans="1:65" s="13" customFormat="1" x14ac:dyDescent="0.2">
      <c r="B478" s="159"/>
      <c r="D478" s="155" t="s">
        <v>171</v>
      </c>
      <c r="E478" s="160" t="s">
        <v>1</v>
      </c>
      <c r="F478" s="161" t="s">
        <v>870</v>
      </c>
      <c r="H478" s="160" t="s">
        <v>1</v>
      </c>
      <c r="L478" s="159"/>
      <c r="M478" s="162"/>
      <c r="N478" s="163"/>
      <c r="O478" s="163"/>
      <c r="P478" s="163"/>
      <c r="Q478" s="163"/>
      <c r="R478" s="163"/>
      <c r="S478" s="163"/>
      <c r="T478" s="164"/>
      <c r="AT478" s="160" t="s">
        <v>171</v>
      </c>
      <c r="AU478" s="160" t="s">
        <v>81</v>
      </c>
      <c r="AV478" s="13" t="s">
        <v>19</v>
      </c>
      <c r="AW478" s="13" t="s">
        <v>31</v>
      </c>
      <c r="AX478" s="13" t="s">
        <v>74</v>
      </c>
      <c r="AY478" s="160" t="s">
        <v>160</v>
      </c>
    </row>
    <row r="479" spans="1:65" s="14" customFormat="1" x14ac:dyDescent="0.2">
      <c r="B479" s="165"/>
      <c r="D479" s="155" t="s">
        <v>171</v>
      </c>
      <c r="E479" s="166" t="s">
        <v>1</v>
      </c>
      <c r="F479" s="167" t="s">
        <v>1484</v>
      </c>
      <c r="H479" s="168">
        <v>86.7</v>
      </c>
      <c r="L479" s="165"/>
      <c r="M479" s="169"/>
      <c r="N479" s="170"/>
      <c r="O479" s="170"/>
      <c r="P479" s="170"/>
      <c r="Q479" s="170"/>
      <c r="R479" s="170"/>
      <c r="S479" s="170"/>
      <c r="T479" s="171"/>
      <c r="AT479" s="166" t="s">
        <v>171</v>
      </c>
      <c r="AU479" s="166" t="s">
        <v>81</v>
      </c>
      <c r="AV479" s="14" t="s">
        <v>81</v>
      </c>
      <c r="AW479" s="14" t="s">
        <v>31</v>
      </c>
      <c r="AX479" s="14" t="s">
        <v>74</v>
      </c>
      <c r="AY479" s="166" t="s">
        <v>160</v>
      </c>
    </row>
    <row r="480" spans="1:65" s="13" customFormat="1" x14ac:dyDescent="0.2">
      <c r="B480" s="159"/>
      <c r="D480" s="155" t="s">
        <v>171</v>
      </c>
      <c r="E480" s="160" t="s">
        <v>1</v>
      </c>
      <c r="F480" s="161" t="s">
        <v>872</v>
      </c>
      <c r="H480" s="160" t="s">
        <v>1</v>
      </c>
      <c r="L480" s="159"/>
      <c r="M480" s="162"/>
      <c r="N480" s="163"/>
      <c r="O480" s="163"/>
      <c r="P480" s="163"/>
      <c r="Q480" s="163"/>
      <c r="R480" s="163"/>
      <c r="S480" s="163"/>
      <c r="T480" s="164"/>
      <c r="AT480" s="160" t="s">
        <v>171</v>
      </c>
      <c r="AU480" s="160" t="s">
        <v>81</v>
      </c>
      <c r="AV480" s="13" t="s">
        <v>19</v>
      </c>
      <c r="AW480" s="13" t="s">
        <v>31</v>
      </c>
      <c r="AX480" s="13" t="s">
        <v>74</v>
      </c>
      <c r="AY480" s="160" t="s">
        <v>160</v>
      </c>
    </row>
    <row r="481" spans="1:65" s="14" customFormat="1" x14ac:dyDescent="0.2">
      <c r="B481" s="165"/>
      <c r="D481" s="155" t="s">
        <v>171</v>
      </c>
      <c r="E481" s="166" t="s">
        <v>1</v>
      </c>
      <c r="F481" s="167" t="s">
        <v>1485</v>
      </c>
      <c r="H481" s="168">
        <v>87</v>
      </c>
      <c r="L481" s="165"/>
      <c r="M481" s="169"/>
      <c r="N481" s="170"/>
      <c r="O481" s="170"/>
      <c r="P481" s="170"/>
      <c r="Q481" s="170"/>
      <c r="R481" s="170"/>
      <c r="S481" s="170"/>
      <c r="T481" s="171"/>
      <c r="AT481" s="166" t="s">
        <v>171</v>
      </c>
      <c r="AU481" s="166" t="s">
        <v>81</v>
      </c>
      <c r="AV481" s="14" t="s">
        <v>81</v>
      </c>
      <c r="AW481" s="14" t="s">
        <v>31</v>
      </c>
      <c r="AX481" s="14" t="s">
        <v>74</v>
      </c>
      <c r="AY481" s="166" t="s">
        <v>160</v>
      </c>
    </row>
    <row r="482" spans="1:65" s="13" customFormat="1" x14ac:dyDescent="0.2">
      <c r="B482" s="159"/>
      <c r="D482" s="155" t="s">
        <v>171</v>
      </c>
      <c r="E482" s="160" t="s">
        <v>1</v>
      </c>
      <c r="F482" s="161" t="s">
        <v>902</v>
      </c>
      <c r="H482" s="160" t="s">
        <v>1</v>
      </c>
      <c r="L482" s="159"/>
      <c r="M482" s="162"/>
      <c r="N482" s="163"/>
      <c r="O482" s="163"/>
      <c r="P482" s="163"/>
      <c r="Q482" s="163"/>
      <c r="R482" s="163"/>
      <c r="S482" s="163"/>
      <c r="T482" s="164"/>
      <c r="AT482" s="160" t="s">
        <v>171</v>
      </c>
      <c r="AU482" s="160" t="s">
        <v>81</v>
      </c>
      <c r="AV482" s="13" t="s">
        <v>19</v>
      </c>
      <c r="AW482" s="13" t="s">
        <v>31</v>
      </c>
      <c r="AX482" s="13" t="s">
        <v>74</v>
      </c>
      <c r="AY482" s="160" t="s">
        <v>160</v>
      </c>
    </row>
    <row r="483" spans="1:65" s="14" customFormat="1" x14ac:dyDescent="0.2">
      <c r="B483" s="165"/>
      <c r="D483" s="155" t="s">
        <v>171</v>
      </c>
      <c r="E483" s="166" t="s">
        <v>1</v>
      </c>
      <c r="F483" s="167" t="s">
        <v>1486</v>
      </c>
      <c r="H483" s="168">
        <v>104</v>
      </c>
      <c r="L483" s="165"/>
      <c r="M483" s="169"/>
      <c r="N483" s="170"/>
      <c r="O483" s="170"/>
      <c r="P483" s="170"/>
      <c r="Q483" s="170"/>
      <c r="R483" s="170"/>
      <c r="S483" s="170"/>
      <c r="T483" s="171"/>
      <c r="AT483" s="166" t="s">
        <v>171</v>
      </c>
      <c r="AU483" s="166" t="s">
        <v>81</v>
      </c>
      <c r="AV483" s="14" t="s">
        <v>81</v>
      </c>
      <c r="AW483" s="14" t="s">
        <v>31</v>
      </c>
      <c r="AX483" s="14" t="s">
        <v>74</v>
      </c>
      <c r="AY483" s="166" t="s">
        <v>160</v>
      </c>
    </row>
    <row r="484" spans="1:65" s="14" customFormat="1" x14ac:dyDescent="0.2">
      <c r="B484" s="165"/>
      <c r="D484" s="155" t="s">
        <v>171</v>
      </c>
      <c r="E484" s="166" t="s">
        <v>1</v>
      </c>
      <c r="F484" s="167" t="s">
        <v>1487</v>
      </c>
      <c r="H484" s="168">
        <v>48.7</v>
      </c>
      <c r="L484" s="165"/>
      <c r="M484" s="169"/>
      <c r="N484" s="170"/>
      <c r="O484" s="170"/>
      <c r="P484" s="170"/>
      <c r="Q484" s="170"/>
      <c r="R484" s="170"/>
      <c r="S484" s="170"/>
      <c r="T484" s="171"/>
      <c r="AT484" s="166" t="s">
        <v>171</v>
      </c>
      <c r="AU484" s="166" t="s">
        <v>81</v>
      </c>
      <c r="AV484" s="14" t="s">
        <v>81</v>
      </c>
      <c r="AW484" s="14" t="s">
        <v>31</v>
      </c>
      <c r="AX484" s="14" t="s">
        <v>74</v>
      </c>
      <c r="AY484" s="166" t="s">
        <v>160</v>
      </c>
    </row>
    <row r="485" spans="1:65" s="15" customFormat="1" x14ac:dyDescent="0.2">
      <c r="B485" s="172"/>
      <c r="D485" s="155" t="s">
        <v>171</v>
      </c>
      <c r="E485" s="173" t="s">
        <v>1</v>
      </c>
      <c r="F485" s="174" t="s">
        <v>176</v>
      </c>
      <c r="H485" s="175">
        <v>326.39999999999998</v>
      </c>
      <c r="L485" s="172"/>
      <c r="M485" s="176"/>
      <c r="N485" s="177"/>
      <c r="O485" s="177"/>
      <c r="P485" s="177"/>
      <c r="Q485" s="177"/>
      <c r="R485" s="177"/>
      <c r="S485" s="177"/>
      <c r="T485" s="178"/>
      <c r="AT485" s="173" t="s">
        <v>171</v>
      </c>
      <c r="AU485" s="173" t="s">
        <v>81</v>
      </c>
      <c r="AV485" s="15" t="s">
        <v>167</v>
      </c>
      <c r="AW485" s="15" t="s">
        <v>31</v>
      </c>
      <c r="AX485" s="15" t="s">
        <v>19</v>
      </c>
      <c r="AY485" s="173" t="s">
        <v>160</v>
      </c>
    </row>
    <row r="486" spans="1:65" s="2" customFormat="1" ht="24" customHeight="1" x14ac:dyDescent="0.2">
      <c r="A486" s="30"/>
      <c r="B486" s="142"/>
      <c r="C486" s="143" t="s">
        <v>544</v>
      </c>
      <c r="D486" s="143" t="s">
        <v>162</v>
      </c>
      <c r="E486" s="144" t="s">
        <v>904</v>
      </c>
      <c r="F486" s="145" t="s">
        <v>905</v>
      </c>
      <c r="G486" s="146" t="s">
        <v>165</v>
      </c>
      <c r="H486" s="147">
        <v>9792</v>
      </c>
      <c r="I486" s="148">
        <v>0</v>
      </c>
      <c r="J486" s="148">
        <f>ROUND(I486*H486,2)</f>
        <v>0</v>
      </c>
      <c r="K486" s="145" t="s">
        <v>166</v>
      </c>
      <c r="L486" s="31"/>
      <c r="M486" s="149" t="s">
        <v>1</v>
      </c>
      <c r="N486" s="150" t="s">
        <v>39</v>
      </c>
      <c r="O486" s="151">
        <v>0</v>
      </c>
      <c r="P486" s="151">
        <f>O486*H486</f>
        <v>0</v>
      </c>
      <c r="Q486" s="151">
        <v>0</v>
      </c>
      <c r="R486" s="151">
        <f>Q486*H486</f>
        <v>0</v>
      </c>
      <c r="S486" s="151">
        <v>0</v>
      </c>
      <c r="T486" s="152">
        <f>S486*H486</f>
        <v>0</v>
      </c>
      <c r="U486" s="30"/>
      <c r="V486" s="30"/>
      <c r="W486" s="30"/>
      <c r="X486" s="30"/>
      <c r="Y486" s="30"/>
      <c r="Z486" s="30"/>
      <c r="AA486" s="30"/>
      <c r="AB486" s="30"/>
      <c r="AC486" s="30"/>
      <c r="AD486" s="30"/>
      <c r="AE486" s="30"/>
      <c r="AR486" s="153" t="s">
        <v>167</v>
      </c>
      <c r="AT486" s="153" t="s">
        <v>162</v>
      </c>
      <c r="AU486" s="153" t="s">
        <v>81</v>
      </c>
      <c r="AY486" s="18" t="s">
        <v>160</v>
      </c>
      <c r="BE486" s="154">
        <f>IF(N486="základní",J486,0)</f>
        <v>0</v>
      </c>
      <c r="BF486" s="154">
        <f>IF(N486="snížená",J486,0)</f>
        <v>0</v>
      </c>
      <c r="BG486" s="154">
        <f>IF(N486="zákl. přenesená",J486,0)</f>
        <v>0</v>
      </c>
      <c r="BH486" s="154">
        <f>IF(N486="sníž. přenesená",J486,0)</f>
        <v>0</v>
      </c>
      <c r="BI486" s="154">
        <f>IF(N486="nulová",J486,0)</f>
        <v>0</v>
      </c>
      <c r="BJ486" s="18" t="s">
        <v>19</v>
      </c>
      <c r="BK486" s="154">
        <f>ROUND(I486*H486,2)</f>
        <v>0</v>
      </c>
      <c r="BL486" s="18" t="s">
        <v>167</v>
      </c>
      <c r="BM486" s="153" t="s">
        <v>906</v>
      </c>
    </row>
    <row r="487" spans="1:65" s="2" customFormat="1" ht="29.25" x14ac:dyDescent="0.2">
      <c r="A487" s="30"/>
      <c r="B487" s="31"/>
      <c r="C487" s="30"/>
      <c r="D487" s="155" t="s">
        <v>169</v>
      </c>
      <c r="E487" s="30"/>
      <c r="F487" s="156" t="s">
        <v>907</v>
      </c>
      <c r="G487" s="30"/>
      <c r="H487" s="30"/>
      <c r="I487" s="30"/>
      <c r="J487" s="30"/>
      <c r="K487" s="30"/>
      <c r="L487" s="31"/>
      <c r="M487" s="157"/>
      <c r="N487" s="158"/>
      <c r="O487" s="56"/>
      <c r="P487" s="56"/>
      <c r="Q487" s="56"/>
      <c r="R487" s="56"/>
      <c r="S487" s="56"/>
      <c r="T487" s="57"/>
      <c r="U487" s="30"/>
      <c r="V487" s="30"/>
      <c r="W487" s="30"/>
      <c r="X487" s="30"/>
      <c r="Y487" s="30"/>
      <c r="Z487" s="30"/>
      <c r="AA487" s="30"/>
      <c r="AB487" s="30"/>
      <c r="AC487" s="30"/>
      <c r="AD487" s="30"/>
      <c r="AE487" s="30"/>
      <c r="AT487" s="18" t="s">
        <v>169</v>
      </c>
      <c r="AU487" s="18" t="s">
        <v>81</v>
      </c>
    </row>
    <row r="488" spans="1:65" s="14" customFormat="1" x14ac:dyDescent="0.2">
      <c r="B488" s="165"/>
      <c r="D488" s="155" t="s">
        <v>171</v>
      </c>
      <c r="E488" s="166" t="s">
        <v>1</v>
      </c>
      <c r="F488" s="167" t="s">
        <v>1488</v>
      </c>
      <c r="H488" s="168">
        <v>9792</v>
      </c>
      <c r="L488" s="165"/>
      <c r="M488" s="169"/>
      <c r="N488" s="170"/>
      <c r="O488" s="170"/>
      <c r="P488" s="170"/>
      <c r="Q488" s="170"/>
      <c r="R488" s="170"/>
      <c r="S488" s="170"/>
      <c r="T488" s="171"/>
      <c r="AT488" s="166" t="s">
        <v>171</v>
      </c>
      <c r="AU488" s="166" t="s">
        <v>81</v>
      </c>
      <c r="AV488" s="14" t="s">
        <v>81</v>
      </c>
      <c r="AW488" s="14" t="s">
        <v>31</v>
      </c>
      <c r="AX488" s="14" t="s">
        <v>74</v>
      </c>
      <c r="AY488" s="166" t="s">
        <v>160</v>
      </c>
    </row>
    <row r="489" spans="1:65" s="15" customFormat="1" x14ac:dyDescent="0.2">
      <c r="B489" s="172"/>
      <c r="D489" s="155" t="s">
        <v>171</v>
      </c>
      <c r="E489" s="173" t="s">
        <v>1</v>
      </c>
      <c r="F489" s="174" t="s">
        <v>176</v>
      </c>
      <c r="H489" s="175">
        <v>9792</v>
      </c>
      <c r="L489" s="172"/>
      <c r="M489" s="176"/>
      <c r="N489" s="177"/>
      <c r="O489" s="177"/>
      <c r="P489" s="177"/>
      <c r="Q489" s="177"/>
      <c r="R489" s="177"/>
      <c r="S489" s="177"/>
      <c r="T489" s="178"/>
      <c r="AT489" s="173" t="s">
        <v>171</v>
      </c>
      <c r="AU489" s="173" t="s">
        <v>81</v>
      </c>
      <c r="AV489" s="15" t="s">
        <v>167</v>
      </c>
      <c r="AW489" s="15" t="s">
        <v>31</v>
      </c>
      <c r="AX489" s="15" t="s">
        <v>19</v>
      </c>
      <c r="AY489" s="173" t="s">
        <v>160</v>
      </c>
    </row>
    <row r="490" spans="1:65" s="2" customFormat="1" ht="24" customHeight="1" x14ac:dyDescent="0.2">
      <c r="A490" s="30"/>
      <c r="B490" s="142"/>
      <c r="C490" s="143" t="s">
        <v>555</v>
      </c>
      <c r="D490" s="143" t="s">
        <v>162</v>
      </c>
      <c r="E490" s="144" t="s">
        <v>909</v>
      </c>
      <c r="F490" s="145" t="s">
        <v>910</v>
      </c>
      <c r="G490" s="146" t="s">
        <v>165</v>
      </c>
      <c r="H490" s="147">
        <v>326.39999999999998</v>
      </c>
      <c r="I490" s="148">
        <v>0</v>
      </c>
      <c r="J490" s="148">
        <f>ROUND(I490*H490,2)</f>
        <v>0</v>
      </c>
      <c r="K490" s="145" t="s">
        <v>166</v>
      </c>
      <c r="L490" s="31"/>
      <c r="M490" s="149" t="s">
        <v>1</v>
      </c>
      <c r="N490" s="150" t="s">
        <v>39</v>
      </c>
      <c r="O490" s="151">
        <v>9.7000000000000003E-2</v>
      </c>
      <c r="P490" s="151">
        <f>O490*H490</f>
        <v>31.660799999999998</v>
      </c>
      <c r="Q490" s="151">
        <v>0</v>
      </c>
      <c r="R490" s="151">
        <f>Q490*H490</f>
        <v>0</v>
      </c>
      <c r="S490" s="151">
        <v>0</v>
      </c>
      <c r="T490" s="152">
        <f>S490*H490</f>
        <v>0</v>
      </c>
      <c r="U490" s="30"/>
      <c r="V490" s="30"/>
      <c r="W490" s="30"/>
      <c r="X490" s="30"/>
      <c r="Y490" s="30"/>
      <c r="Z490" s="30"/>
      <c r="AA490" s="30"/>
      <c r="AB490" s="30"/>
      <c r="AC490" s="30"/>
      <c r="AD490" s="30"/>
      <c r="AE490" s="30"/>
      <c r="AR490" s="153" t="s">
        <v>167</v>
      </c>
      <c r="AT490" s="153" t="s">
        <v>162</v>
      </c>
      <c r="AU490" s="153" t="s">
        <v>81</v>
      </c>
      <c r="AY490" s="18" t="s">
        <v>160</v>
      </c>
      <c r="BE490" s="154">
        <f>IF(N490="základní",J490,0)</f>
        <v>0</v>
      </c>
      <c r="BF490" s="154">
        <f>IF(N490="snížená",J490,0)</f>
        <v>0</v>
      </c>
      <c r="BG490" s="154">
        <f>IF(N490="zákl. přenesená",J490,0)</f>
        <v>0</v>
      </c>
      <c r="BH490" s="154">
        <f>IF(N490="sníž. přenesená",J490,0)</f>
        <v>0</v>
      </c>
      <c r="BI490" s="154">
        <f>IF(N490="nulová",J490,0)</f>
        <v>0</v>
      </c>
      <c r="BJ490" s="18" t="s">
        <v>19</v>
      </c>
      <c r="BK490" s="154">
        <f>ROUND(I490*H490,2)</f>
        <v>0</v>
      </c>
      <c r="BL490" s="18" t="s">
        <v>167</v>
      </c>
      <c r="BM490" s="153" t="s">
        <v>911</v>
      </c>
    </row>
    <row r="491" spans="1:65" s="2" customFormat="1" ht="29.25" x14ac:dyDescent="0.2">
      <c r="A491" s="30"/>
      <c r="B491" s="31"/>
      <c r="C491" s="30"/>
      <c r="D491" s="155" t="s">
        <v>169</v>
      </c>
      <c r="E491" s="30"/>
      <c r="F491" s="156" t="s">
        <v>912</v>
      </c>
      <c r="G491" s="30"/>
      <c r="H491" s="30"/>
      <c r="I491" s="30"/>
      <c r="J491" s="30"/>
      <c r="K491" s="30"/>
      <c r="L491" s="31"/>
      <c r="M491" s="157"/>
      <c r="N491" s="158"/>
      <c r="O491" s="56"/>
      <c r="P491" s="56"/>
      <c r="Q491" s="56"/>
      <c r="R491" s="56"/>
      <c r="S491" s="56"/>
      <c r="T491" s="57"/>
      <c r="U491" s="30"/>
      <c r="V491" s="30"/>
      <c r="W491" s="30"/>
      <c r="X491" s="30"/>
      <c r="Y491" s="30"/>
      <c r="Z491" s="30"/>
      <c r="AA491" s="30"/>
      <c r="AB491" s="30"/>
      <c r="AC491" s="30"/>
      <c r="AD491" s="30"/>
      <c r="AE491" s="30"/>
      <c r="AT491" s="18" t="s">
        <v>169</v>
      </c>
      <c r="AU491" s="18" t="s">
        <v>81</v>
      </c>
    </row>
    <row r="492" spans="1:65" s="14" customFormat="1" x14ac:dyDescent="0.2">
      <c r="B492" s="165"/>
      <c r="D492" s="155" t="s">
        <v>171</v>
      </c>
      <c r="E492" s="166" t="s">
        <v>1</v>
      </c>
      <c r="F492" s="167" t="s">
        <v>1489</v>
      </c>
      <c r="H492" s="168">
        <v>326.39999999999998</v>
      </c>
      <c r="L492" s="165"/>
      <c r="M492" s="169"/>
      <c r="N492" s="170"/>
      <c r="O492" s="170"/>
      <c r="P492" s="170"/>
      <c r="Q492" s="170"/>
      <c r="R492" s="170"/>
      <c r="S492" s="170"/>
      <c r="T492" s="171"/>
      <c r="AT492" s="166" t="s">
        <v>171</v>
      </c>
      <c r="AU492" s="166" t="s">
        <v>81</v>
      </c>
      <c r="AV492" s="14" t="s">
        <v>81</v>
      </c>
      <c r="AW492" s="14" t="s">
        <v>31</v>
      </c>
      <c r="AX492" s="14" t="s">
        <v>74</v>
      </c>
      <c r="AY492" s="166" t="s">
        <v>160</v>
      </c>
    </row>
    <row r="493" spans="1:65" s="15" customFormat="1" x14ac:dyDescent="0.2">
      <c r="B493" s="172"/>
      <c r="D493" s="155" t="s">
        <v>171</v>
      </c>
      <c r="E493" s="173" t="s">
        <v>1</v>
      </c>
      <c r="F493" s="174" t="s">
        <v>176</v>
      </c>
      <c r="H493" s="175">
        <v>326.39999999999998</v>
      </c>
      <c r="L493" s="172"/>
      <c r="M493" s="176"/>
      <c r="N493" s="177"/>
      <c r="O493" s="177"/>
      <c r="P493" s="177"/>
      <c r="Q493" s="177"/>
      <c r="R493" s="177"/>
      <c r="S493" s="177"/>
      <c r="T493" s="178"/>
      <c r="AT493" s="173" t="s">
        <v>171</v>
      </c>
      <c r="AU493" s="173" t="s">
        <v>81</v>
      </c>
      <c r="AV493" s="15" t="s">
        <v>167</v>
      </c>
      <c r="AW493" s="15" t="s">
        <v>31</v>
      </c>
      <c r="AX493" s="15" t="s">
        <v>19</v>
      </c>
      <c r="AY493" s="173" t="s">
        <v>160</v>
      </c>
    </row>
    <row r="494" spans="1:65" s="2" customFormat="1" ht="24" customHeight="1" x14ac:dyDescent="0.2">
      <c r="A494" s="30"/>
      <c r="B494" s="142"/>
      <c r="C494" s="143" t="s">
        <v>560</v>
      </c>
      <c r="D494" s="143" t="s">
        <v>162</v>
      </c>
      <c r="E494" s="144" t="s">
        <v>1246</v>
      </c>
      <c r="F494" s="145" t="s">
        <v>1247</v>
      </c>
      <c r="G494" s="146" t="s">
        <v>179</v>
      </c>
      <c r="H494" s="147">
        <v>31.867999999999999</v>
      </c>
      <c r="I494" s="148">
        <v>0</v>
      </c>
      <c r="J494" s="148">
        <f>ROUND(I494*H494,2)</f>
        <v>0</v>
      </c>
      <c r="K494" s="145" t="s">
        <v>166</v>
      </c>
      <c r="L494" s="31"/>
      <c r="M494" s="149" t="s">
        <v>1</v>
      </c>
      <c r="N494" s="150" t="s">
        <v>39</v>
      </c>
      <c r="O494" s="151">
        <v>9.5000000000000001E-2</v>
      </c>
      <c r="P494" s="151">
        <f>O494*H494</f>
        <v>3.02746</v>
      </c>
      <c r="Q494" s="151">
        <v>0</v>
      </c>
      <c r="R494" s="151">
        <f>Q494*H494</f>
        <v>0</v>
      </c>
      <c r="S494" s="151">
        <v>0</v>
      </c>
      <c r="T494" s="152">
        <f>S494*H494</f>
        <v>0</v>
      </c>
      <c r="U494" s="30"/>
      <c r="V494" s="30"/>
      <c r="W494" s="30"/>
      <c r="X494" s="30"/>
      <c r="Y494" s="30"/>
      <c r="Z494" s="30"/>
      <c r="AA494" s="30"/>
      <c r="AB494" s="30"/>
      <c r="AC494" s="30"/>
      <c r="AD494" s="30"/>
      <c r="AE494" s="30"/>
      <c r="AR494" s="153" t="s">
        <v>167</v>
      </c>
      <c r="AT494" s="153" t="s">
        <v>162</v>
      </c>
      <c r="AU494" s="153" t="s">
        <v>81</v>
      </c>
      <c r="AY494" s="18" t="s">
        <v>160</v>
      </c>
      <c r="BE494" s="154">
        <f>IF(N494="základní",J494,0)</f>
        <v>0</v>
      </c>
      <c r="BF494" s="154">
        <f>IF(N494="snížená",J494,0)</f>
        <v>0</v>
      </c>
      <c r="BG494" s="154">
        <f>IF(N494="zákl. přenesená",J494,0)</f>
        <v>0</v>
      </c>
      <c r="BH494" s="154">
        <f>IF(N494="sníž. přenesená",J494,0)</f>
        <v>0</v>
      </c>
      <c r="BI494" s="154">
        <f>IF(N494="nulová",J494,0)</f>
        <v>0</v>
      </c>
      <c r="BJ494" s="18" t="s">
        <v>19</v>
      </c>
      <c r="BK494" s="154">
        <f>ROUND(I494*H494,2)</f>
        <v>0</v>
      </c>
      <c r="BL494" s="18" t="s">
        <v>167</v>
      </c>
      <c r="BM494" s="153" t="s">
        <v>1248</v>
      </c>
    </row>
    <row r="495" spans="1:65" s="2" customFormat="1" ht="29.25" x14ac:dyDescent="0.2">
      <c r="A495" s="30"/>
      <c r="B495" s="31"/>
      <c r="C495" s="30"/>
      <c r="D495" s="155" t="s">
        <v>169</v>
      </c>
      <c r="E495" s="30"/>
      <c r="F495" s="156" t="s">
        <v>1249</v>
      </c>
      <c r="G495" s="30"/>
      <c r="H495" s="30"/>
      <c r="I495" s="30"/>
      <c r="J495" s="30"/>
      <c r="K495" s="30"/>
      <c r="L495" s="31"/>
      <c r="M495" s="157"/>
      <c r="N495" s="158"/>
      <c r="O495" s="56"/>
      <c r="P495" s="56"/>
      <c r="Q495" s="56"/>
      <c r="R495" s="56"/>
      <c r="S495" s="56"/>
      <c r="T495" s="57"/>
      <c r="U495" s="30"/>
      <c r="V495" s="30"/>
      <c r="W495" s="30"/>
      <c r="X495" s="30"/>
      <c r="Y495" s="30"/>
      <c r="Z495" s="30"/>
      <c r="AA495" s="30"/>
      <c r="AB495" s="30"/>
      <c r="AC495" s="30"/>
      <c r="AD495" s="30"/>
      <c r="AE495" s="30"/>
      <c r="AT495" s="18" t="s">
        <v>169</v>
      </c>
      <c r="AU495" s="18" t="s">
        <v>81</v>
      </c>
    </row>
    <row r="496" spans="1:65" s="14" customFormat="1" x14ac:dyDescent="0.2">
      <c r="B496" s="165"/>
      <c r="D496" s="155" t="s">
        <v>171</v>
      </c>
      <c r="E496" s="166" t="s">
        <v>1</v>
      </c>
      <c r="F496" s="167" t="s">
        <v>1490</v>
      </c>
      <c r="H496" s="168">
        <v>31.867999999999999</v>
      </c>
      <c r="L496" s="165"/>
      <c r="M496" s="169"/>
      <c r="N496" s="170"/>
      <c r="O496" s="170"/>
      <c r="P496" s="170"/>
      <c r="Q496" s="170"/>
      <c r="R496" s="170"/>
      <c r="S496" s="170"/>
      <c r="T496" s="171"/>
      <c r="AT496" s="166" t="s">
        <v>171</v>
      </c>
      <c r="AU496" s="166" t="s">
        <v>81</v>
      </c>
      <c r="AV496" s="14" t="s">
        <v>81</v>
      </c>
      <c r="AW496" s="14" t="s">
        <v>31</v>
      </c>
      <c r="AX496" s="14" t="s">
        <v>19</v>
      </c>
      <c r="AY496" s="166" t="s">
        <v>160</v>
      </c>
    </row>
    <row r="497" spans="1:65" s="2" customFormat="1" ht="24" customHeight="1" x14ac:dyDescent="0.2">
      <c r="A497" s="30"/>
      <c r="B497" s="142"/>
      <c r="C497" s="143" t="s">
        <v>566</v>
      </c>
      <c r="D497" s="143" t="s">
        <v>162</v>
      </c>
      <c r="E497" s="144" t="s">
        <v>1251</v>
      </c>
      <c r="F497" s="145" t="s">
        <v>1252</v>
      </c>
      <c r="G497" s="146" t="s">
        <v>179</v>
      </c>
      <c r="H497" s="147">
        <v>956.04</v>
      </c>
      <c r="I497" s="148">
        <v>0</v>
      </c>
      <c r="J497" s="148">
        <f>ROUND(I497*H497,2)</f>
        <v>0</v>
      </c>
      <c r="K497" s="145" t="s">
        <v>166</v>
      </c>
      <c r="L497" s="31"/>
      <c r="M497" s="149" t="s">
        <v>1</v>
      </c>
      <c r="N497" s="150" t="s">
        <v>39</v>
      </c>
      <c r="O497" s="151">
        <v>0</v>
      </c>
      <c r="P497" s="151">
        <f>O497*H497</f>
        <v>0</v>
      </c>
      <c r="Q497" s="151">
        <v>0</v>
      </c>
      <c r="R497" s="151">
        <f>Q497*H497</f>
        <v>0</v>
      </c>
      <c r="S497" s="151">
        <v>0</v>
      </c>
      <c r="T497" s="152">
        <f>S497*H497</f>
        <v>0</v>
      </c>
      <c r="U497" s="30"/>
      <c r="V497" s="30"/>
      <c r="W497" s="30"/>
      <c r="X497" s="30"/>
      <c r="Y497" s="30"/>
      <c r="Z497" s="30"/>
      <c r="AA497" s="30"/>
      <c r="AB497" s="30"/>
      <c r="AC497" s="30"/>
      <c r="AD497" s="30"/>
      <c r="AE497" s="30"/>
      <c r="AR497" s="153" t="s">
        <v>167</v>
      </c>
      <c r="AT497" s="153" t="s">
        <v>162</v>
      </c>
      <c r="AU497" s="153" t="s">
        <v>81</v>
      </c>
      <c r="AY497" s="18" t="s">
        <v>160</v>
      </c>
      <c r="BE497" s="154">
        <f>IF(N497="základní",J497,0)</f>
        <v>0</v>
      </c>
      <c r="BF497" s="154">
        <f>IF(N497="snížená",J497,0)</f>
        <v>0</v>
      </c>
      <c r="BG497" s="154">
        <f>IF(N497="zákl. přenesená",J497,0)</f>
        <v>0</v>
      </c>
      <c r="BH497" s="154">
        <f>IF(N497="sníž. přenesená",J497,0)</f>
        <v>0</v>
      </c>
      <c r="BI497" s="154">
        <f>IF(N497="nulová",J497,0)</f>
        <v>0</v>
      </c>
      <c r="BJ497" s="18" t="s">
        <v>19</v>
      </c>
      <c r="BK497" s="154">
        <f>ROUND(I497*H497,2)</f>
        <v>0</v>
      </c>
      <c r="BL497" s="18" t="s">
        <v>167</v>
      </c>
      <c r="BM497" s="153" t="s">
        <v>1253</v>
      </c>
    </row>
    <row r="498" spans="1:65" s="2" customFormat="1" ht="29.25" x14ac:dyDescent="0.2">
      <c r="A498" s="30"/>
      <c r="B498" s="31"/>
      <c r="C498" s="30"/>
      <c r="D498" s="155" t="s">
        <v>169</v>
      </c>
      <c r="E498" s="30"/>
      <c r="F498" s="156" t="s">
        <v>1254</v>
      </c>
      <c r="G498" s="30"/>
      <c r="H498" s="30"/>
      <c r="I498" s="30"/>
      <c r="J498" s="30"/>
      <c r="K498" s="30"/>
      <c r="L498" s="31"/>
      <c r="M498" s="157"/>
      <c r="N498" s="158"/>
      <c r="O498" s="56"/>
      <c r="P498" s="56"/>
      <c r="Q498" s="56"/>
      <c r="R498" s="56"/>
      <c r="S498" s="56"/>
      <c r="T498" s="57"/>
      <c r="U498" s="30"/>
      <c r="V498" s="30"/>
      <c r="W498" s="30"/>
      <c r="X498" s="30"/>
      <c r="Y498" s="30"/>
      <c r="Z498" s="30"/>
      <c r="AA498" s="30"/>
      <c r="AB498" s="30"/>
      <c r="AC498" s="30"/>
      <c r="AD498" s="30"/>
      <c r="AE498" s="30"/>
      <c r="AT498" s="18" t="s">
        <v>169</v>
      </c>
      <c r="AU498" s="18" t="s">
        <v>81</v>
      </c>
    </row>
    <row r="499" spans="1:65" s="14" customFormat="1" x14ac:dyDescent="0.2">
      <c r="B499" s="165"/>
      <c r="D499" s="155" t="s">
        <v>171</v>
      </c>
      <c r="E499" s="166" t="s">
        <v>1</v>
      </c>
      <c r="F499" s="167" t="s">
        <v>1491</v>
      </c>
      <c r="H499" s="168">
        <v>956.04</v>
      </c>
      <c r="L499" s="165"/>
      <c r="M499" s="169"/>
      <c r="N499" s="170"/>
      <c r="O499" s="170"/>
      <c r="P499" s="170"/>
      <c r="Q499" s="170"/>
      <c r="R499" s="170"/>
      <c r="S499" s="170"/>
      <c r="T499" s="171"/>
      <c r="AT499" s="166" t="s">
        <v>171</v>
      </c>
      <c r="AU499" s="166" t="s">
        <v>81</v>
      </c>
      <c r="AV499" s="14" t="s">
        <v>81</v>
      </c>
      <c r="AW499" s="14" t="s">
        <v>31</v>
      </c>
      <c r="AX499" s="14" t="s">
        <v>19</v>
      </c>
      <c r="AY499" s="166" t="s">
        <v>160</v>
      </c>
    </row>
    <row r="500" spans="1:65" s="2" customFormat="1" ht="24" customHeight="1" x14ac:dyDescent="0.2">
      <c r="A500" s="30"/>
      <c r="B500" s="142"/>
      <c r="C500" s="143" t="s">
        <v>571</v>
      </c>
      <c r="D500" s="143" t="s">
        <v>162</v>
      </c>
      <c r="E500" s="144" t="s">
        <v>1256</v>
      </c>
      <c r="F500" s="145" t="s">
        <v>1257</v>
      </c>
      <c r="G500" s="146" t="s">
        <v>179</v>
      </c>
      <c r="H500" s="147">
        <v>31.867999999999999</v>
      </c>
      <c r="I500" s="148">
        <v>0</v>
      </c>
      <c r="J500" s="148">
        <f>ROUND(I500*H500,2)</f>
        <v>0</v>
      </c>
      <c r="K500" s="145" t="s">
        <v>166</v>
      </c>
      <c r="L500" s="31"/>
      <c r="M500" s="149" t="s">
        <v>1</v>
      </c>
      <c r="N500" s="150" t="s">
        <v>39</v>
      </c>
      <c r="O500" s="151">
        <v>7.6999999999999999E-2</v>
      </c>
      <c r="P500" s="151">
        <f>O500*H500</f>
        <v>2.4538359999999999</v>
      </c>
      <c r="Q500" s="151">
        <v>0</v>
      </c>
      <c r="R500" s="151">
        <f>Q500*H500</f>
        <v>0</v>
      </c>
      <c r="S500" s="151">
        <v>0</v>
      </c>
      <c r="T500" s="152">
        <f>S500*H500</f>
        <v>0</v>
      </c>
      <c r="U500" s="30"/>
      <c r="V500" s="30"/>
      <c r="W500" s="30"/>
      <c r="X500" s="30"/>
      <c r="Y500" s="30"/>
      <c r="Z500" s="30"/>
      <c r="AA500" s="30"/>
      <c r="AB500" s="30"/>
      <c r="AC500" s="30"/>
      <c r="AD500" s="30"/>
      <c r="AE500" s="30"/>
      <c r="AR500" s="153" t="s">
        <v>167</v>
      </c>
      <c r="AT500" s="153" t="s">
        <v>162</v>
      </c>
      <c r="AU500" s="153" t="s">
        <v>81</v>
      </c>
      <c r="AY500" s="18" t="s">
        <v>160</v>
      </c>
      <c r="BE500" s="154">
        <f>IF(N500="základní",J500,0)</f>
        <v>0</v>
      </c>
      <c r="BF500" s="154">
        <f>IF(N500="snížená",J500,0)</f>
        <v>0</v>
      </c>
      <c r="BG500" s="154">
        <f>IF(N500="zákl. přenesená",J500,0)</f>
        <v>0</v>
      </c>
      <c r="BH500" s="154">
        <f>IF(N500="sníž. přenesená",J500,0)</f>
        <v>0</v>
      </c>
      <c r="BI500" s="154">
        <f>IF(N500="nulová",J500,0)</f>
        <v>0</v>
      </c>
      <c r="BJ500" s="18" t="s">
        <v>19</v>
      </c>
      <c r="BK500" s="154">
        <f>ROUND(I500*H500,2)</f>
        <v>0</v>
      </c>
      <c r="BL500" s="18" t="s">
        <v>167</v>
      </c>
      <c r="BM500" s="153" t="s">
        <v>1258</v>
      </c>
    </row>
    <row r="501" spans="1:65" s="2" customFormat="1" ht="29.25" x14ac:dyDescent="0.2">
      <c r="A501" s="30"/>
      <c r="B501" s="31"/>
      <c r="C501" s="30"/>
      <c r="D501" s="155" t="s">
        <v>169</v>
      </c>
      <c r="E501" s="30"/>
      <c r="F501" s="156" t="s">
        <v>1259</v>
      </c>
      <c r="G501" s="30"/>
      <c r="H501" s="30"/>
      <c r="I501" s="30"/>
      <c r="J501" s="30"/>
      <c r="K501" s="30"/>
      <c r="L501" s="31"/>
      <c r="M501" s="157"/>
      <c r="N501" s="158"/>
      <c r="O501" s="56"/>
      <c r="P501" s="56"/>
      <c r="Q501" s="56"/>
      <c r="R501" s="56"/>
      <c r="S501" s="56"/>
      <c r="T501" s="57"/>
      <c r="U501" s="30"/>
      <c r="V501" s="30"/>
      <c r="W501" s="30"/>
      <c r="X501" s="30"/>
      <c r="Y501" s="30"/>
      <c r="Z501" s="30"/>
      <c r="AA501" s="30"/>
      <c r="AB501" s="30"/>
      <c r="AC501" s="30"/>
      <c r="AD501" s="30"/>
      <c r="AE501" s="30"/>
      <c r="AT501" s="18" t="s">
        <v>169</v>
      </c>
      <c r="AU501" s="18" t="s">
        <v>81</v>
      </c>
    </row>
    <row r="502" spans="1:65" s="2" customFormat="1" ht="16.5" customHeight="1" x14ac:dyDescent="0.2">
      <c r="A502" s="30"/>
      <c r="B502" s="142"/>
      <c r="C502" s="143" t="s">
        <v>576</v>
      </c>
      <c r="D502" s="143" t="s">
        <v>162</v>
      </c>
      <c r="E502" s="144" t="s">
        <v>1492</v>
      </c>
      <c r="F502" s="145" t="s">
        <v>1493</v>
      </c>
      <c r="G502" s="146" t="s">
        <v>179</v>
      </c>
      <c r="H502" s="147">
        <v>2.3250000000000002</v>
      </c>
      <c r="I502" s="148">
        <v>0</v>
      </c>
      <c r="J502" s="148">
        <f>ROUND(I502*H502,2)</f>
        <v>0</v>
      </c>
      <c r="K502" s="145" t="s">
        <v>166</v>
      </c>
      <c r="L502" s="31"/>
      <c r="M502" s="149" t="s">
        <v>1</v>
      </c>
      <c r="N502" s="150" t="s">
        <v>39</v>
      </c>
      <c r="O502" s="151">
        <v>16.373999999999999</v>
      </c>
      <c r="P502" s="151">
        <f>O502*H502</f>
        <v>38.06955</v>
      </c>
      <c r="Q502" s="151">
        <v>0.12171</v>
      </c>
      <c r="R502" s="151">
        <f>Q502*H502</f>
        <v>0.28297575000000003</v>
      </c>
      <c r="S502" s="151">
        <v>2.4</v>
      </c>
      <c r="T502" s="152">
        <f>S502*H502</f>
        <v>5.58</v>
      </c>
      <c r="U502" s="30"/>
      <c r="V502" s="30"/>
      <c r="W502" s="30"/>
      <c r="X502" s="30"/>
      <c r="Y502" s="30"/>
      <c r="Z502" s="30"/>
      <c r="AA502" s="30"/>
      <c r="AB502" s="30"/>
      <c r="AC502" s="30"/>
      <c r="AD502" s="30"/>
      <c r="AE502" s="30"/>
      <c r="AR502" s="153" t="s">
        <v>167</v>
      </c>
      <c r="AT502" s="153" t="s">
        <v>162</v>
      </c>
      <c r="AU502" s="153" t="s">
        <v>81</v>
      </c>
      <c r="AY502" s="18" t="s">
        <v>160</v>
      </c>
      <c r="BE502" s="154">
        <f>IF(N502="základní",J502,0)</f>
        <v>0</v>
      </c>
      <c r="BF502" s="154">
        <f>IF(N502="snížená",J502,0)</f>
        <v>0</v>
      </c>
      <c r="BG502" s="154">
        <f>IF(N502="zákl. přenesená",J502,0)</f>
        <v>0</v>
      </c>
      <c r="BH502" s="154">
        <f>IF(N502="sníž. přenesená",J502,0)</f>
        <v>0</v>
      </c>
      <c r="BI502" s="154">
        <f>IF(N502="nulová",J502,0)</f>
        <v>0</v>
      </c>
      <c r="BJ502" s="18" t="s">
        <v>19</v>
      </c>
      <c r="BK502" s="154">
        <f>ROUND(I502*H502,2)</f>
        <v>0</v>
      </c>
      <c r="BL502" s="18" t="s">
        <v>167</v>
      </c>
      <c r="BM502" s="153" t="s">
        <v>1494</v>
      </c>
    </row>
    <row r="503" spans="1:65" s="2" customFormat="1" x14ac:dyDescent="0.2">
      <c r="A503" s="30"/>
      <c r="B503" s="31"/>
      <c r="C503" s="30"/>
      <c r="D503" s="155" t="s">
        <v>169</v>
      </c>
      <c r="E503" s="30"/>
      <c r="F503" s="156" t="s">
        <v>1495</v>
      </c>
      <c r="G503" s="30"/>
      <c r="H503" s="30"/>
      <c r="I503" s="30"/>
      <c r="J503" s="30"/>
      <c r="K503" s="30"/>
      <c r="L503" s="31"/>
      <c r="M503" s="157"/>
      <c r="N503" s="158"/>
      <c r="O503" s="56"/>
      <c r="P503" s="56"/>
      <c r="Q503" s="56"/>
      <c r="R503" s="56"/>
      <c r="S503" s="56"/>
      <c r="T503" s="57"/>
      <c r="U503" s="30"/>
      <c r="V503" s="30"/>
      <c r="W503" s="30"/>
      <c r="X503" s="30"/>
      <c r="Y503" s="30"/>
      <c r="Z503" s="30"/>
      <c r="AA503" s="30"/>
      <c r="AB503" s="30"/>
      <c r="AC503" s="30"/>
      <c r="AD503" s="30"/>
      <c r="AE503" s="30"/>
      <c r="AT503" s="18" t="s">
        <v>169</v>
      </c>
      <c r="AU503" s="18" t="s">
        <v>81</v>
      </c>
    </row>
    <row r="504" spans="1:65" s="13" customFormat="1" x14ac:dyDescent="0.2">
      <c r="B504" s="159"/>
      <c r="D504" s="155" t="s">
        <v>171</v>
      </c>
      <c r="E504" s="160" t="s">
        <v>1</v>
      </c>
      <c r="F504" s="161" t="s">
        <v>1496</v>
      </c>
      <c r="H504" s="160" t="s">
        <v>1</v>
      </c>
      <c r="L504" s="159"/>
      <c r="M504" s="162"/>
      <c r="N504" s="163"/>
      <c r="O504" s="163"/>
      <c r="P504" s="163"/>
      <c r="Q504" s="163"/>
      <c r="R504" s="163"/>
      <c r="S504" s="163"/>
      <c r="T504" s="164"/>
      <c r="AT504" s="160" t="s">
        <v>171</v>
      </c>
      <c r="AU504" s="160" t="s">
        <v>81</v>
      </c>
      <c r="AV504" s="13" t="s">
        <v>19</v>
      </c>
      <c r="AW504" s="13" t="s">
        <v>31</v>
      </c>
      <c r="AX504" s="13" t="s">
        <v>74</v>
      </c>
      <c r="AY504" s="160" t="s">
        <v>160</v>
      </c>
    </row>
    <row r="505" spans="1:65" s="14" customFormat="1" x14ac:dyDescent="0.2">
      <c r="B505" s="165"/>
      <c r="D505" s="155" t="s">
        <v>171</v>
      </c>
      <c r="E505" s="166" t="s">
        <v>1</v>
      </c>
      <c r="F505" s="167" t="s">
        <v>1497</v>
      </c>
      <c r="H505" s="168">
        <v>2.3250000000000002</v>
      </c>
      <c r="L505" s="165"/>
      <c r="M505" s="169"/>
      <c r="N505" s="170"/>
      <c r="O505" s="170"/>
      <c r="P505" s="170"/>
      <c r="Q505" s="170"/>
      <c r="R505" s="170"/>
      <c r="S505" s="170"/>
      <c r="T505" s="171"/>
      <c r="AT505" s="166" t="s">
        <v>171</v>
      </c>
      <c r="AU505" s="166" t="s">
        <v>81</v>
      </c>
      <c r="AV505" s="14" t="s">
        <v>81</v>
      </c>
      <c r="AW505" s="14" t="s">
        <v>31</v>
      </c>
      <c r="AX505" s="14" t="s">
        <v>74</v>
      </c>
      <c r="AY505" s="166" t="s">
        <v>160</v>
      </c>
    </row>
    <row r="506" spans="1:65" s="15" customFormat="1" x14ac:dyDescent="0.2">
      <c r="B506" s="172"/>
      <c r="D506" s="155" t="s">
        <v>171</v>
      </c>
      <c r="E506" s="173" t="s">
        <v>1</v>
      </c>
      <c r="F506" s="174" t="s">
        <v>176</v>
      </c>
      <c r="H506" s="175">
        <v>2.3250000000000002</v>
      </c>
      <c r="L506" s="172"/>
      <c r="M506" s="176"/>
      <c r="N506" s="177"/>
      <c r="O506" s="177"/>
      <c r="P506" s="177"/>
      <c r="Q506" s="177"/>
      <c r="R506" s="177"/>
      <c r="S506" s="177"/>
      <c r="T506" s="178"/>
      <c r="AT506" s="173" t="s">
        <v>171</v>
      </c>
      <c r="AU506" s="173" t="s">
        <v>81</v>
      </c>
      <c r="AV506" s="15" t="s">
        <v>167</v>
      </c>
      <c r="AW506" s="15" t="s">
        <v>31</v>
      </c>
      <c r="AX506" s="15" t="s">
        <v>19</v>
      </c>
      <c r="AY506" s="173" t="s">
        <v>160</v>
      </c>
    </row>
    <row r="507" spans="1:65" s="2" customFormat="1" ht="16.5" customHeight="1" x14ac:dyDescent="0.2">
      <c r="A507" s="30"/>
      <c r="B507" s="142"/>
      <c r="C507" s="143" t="s">
        <v>583</v>
      </c>
      <c r="D507" s="143" t="s">
        <v>162</v>
      </c>
      <c r="E507" s="144" t="s">
        <v>1135</v>
      </c>
      <c r="F507" s="145" t="s">
        <v>1136</v>
      </c>
      <c r="G507" s="146" t="s">
        <v>179</v>
      </c>
      <c r="H507" s="147">
        <v>7.6589999999999998</v>
      </c>
      <c r="I507" s="148">
        <v>0</v>
      </c>
      <c r="J507" s="148">
        <f>ROUND(I507*H507,2)</f>
        <v>0</v>
      </c>
      <c r="K507" s="145" t="s">
        <v>1</v>
      </c>
      <c r="L507" s="31"/>
      <c r="M507" s="149" t="s">
        <v>1</v>
      </c>
      <c r="N507" s="150" t="s">
        <v>39</v>
      </c>
      <c r="O507" s="151">
        <v>2.976</v>
      </c>
      <c r="P507" s="151">
        <f>O507*H507</f>
        <v>22.793184</v>
      </c>
      <c r="Q507" s="151">
        <v>0.12</v>
      </c>
      <c r="R507" s="151">
        <f>Q507*H507</f>
        <v>0.9190799999999999</v>
      </c>
      <c r="S507" s="151">
        <v>2.4900000000000002</v>
      </c>
      <c r="T507" s="152">
        <f>S507*H507</f>
        <v>19.070910000000001</v>
      </c>
      <c r="U507" s="30"/>
      <c r="V507" s="30"/>
      <c r="W507" s="30"/>
      <c r="X507" s="30"/>
      <c r="Y507" s="30"/>
      <c r="Z507" s="30"/>
      <c r="AA507" s="30"/>
      <c r="AB507" s="30"/>
      <c r="AC507" s="30"/>
      <c r="AD507" s="30"/>
      <c r="AE507" s="30"/>
      <c r="AR507" s="153" t="s">
        <v>167</v>
      </c>
      <c r="AT507" s="153" t="s">
        <v>162</v>
      </c>
      <c r="AU507" s="153" t="s">
        <v>81</v>
      </c>
      <c r="AY507" s="18" t="s">
        <v>160</v>
      </c>
      <c r="BE507" s="154">
        <f>IF(N507="základní",J507,0)</f>
        <v>0</v>
      </c>
      <c r="BF507" s="154">
        <f>IF(N507="snížená",J507,0)</f>
        <v>0</v>
      </c>
      <c r="BG507" s="154">
        <f>IF(N507="zákl. přenesená",J507,0)</f>
        <v>0</v>
      </c>
      <c r="BH507" s="154">
        <f>IF(N507="sníž. přenesená",J507,0)</f>
        <v>0</v>
      </c>
      <c r="BI507" s="154">
        <f>IF(N507="nulová",J507,0)</f>
        <v>0</v>
      </c>
      <c r="BJ507" s="18" t="s">
        <v>19</v>
      </c>
      <c r="BK507" s="154">
        <f>ROUND(I507*H507,2)</f>
        <v>0</v>
      </c>
      <c r="BL507" s="18" t="s">
        <v>167</v>
      </c>
      <c r="BM507" s="153" t="s">
        <v>1498</v>
      </c>
    </row>
    <row r="508" spans="1:65" s="2" customFormat="1" x14ac:dyDescent="0.2">
      <c r="A508" s="30"/>
      <c r="B508" s="31"/>
      <c r="C508" s="30"/>
      <c r="D508" s="155" t="s">
        <v>169</v>
      </c>
      <c r="E508" s="30"/>
      <c r="F508" s="156" t="s">
        <v>1138</v>
      </c>
      <c r="G508" s="30"/>
      <c r="H508" s="30"/>
      <c r="I508" s="30"/>
      <c r="J508" s="30"/>
      <c r="K508" s="30"/>
      <c r="L508" s="31"/>
      <c r="M508" s="157"/>
      <c r="N508" s="158"/>
      <c r="O508" s="56"/>
      <c r="P508" s="56"/>
      <c r="Q508" s="56"/>
      <c r="R508" s="56"/>
      <c r="S508" s="56"/>
      <c r="T508" s="57"/>
      <c r="U508" s="30"/>
      <c r="V508" s="30"/>
      <c r="W508" s="30"/>
      <c r="X508" s="30"/>
      <c r="Y508" s="30"/>
      <c r="Z508" s="30"/>
      <c r="AA508" s="30"/>
      <c r="AB508" s="30"/>
      <c r="AC508" s="30"/>
      <c r="AD508" s="30"/>
      <c r="AE508" s="30"/>
      <c r="AT508" s="18" t="s">
        <v>169</v>
      </c>
      <c r="AU508" s="18" t="s">
        <v>81</v>
      </c>
    </row>
    <row r="509" spans="1:65" s="13" customFormat="1" x14ac:dyDescent="0.2">
      <c r="B509" s="159"/>
      <c r="D509" s="155" t="s">
        <v>171</v>
      </c>
      <c r="E509" s="160" t="s">
        <v>1</v>
      </c>
      <c r="F509" s="161" t="s">
        <v>902</v>
      </c>
      <c r="H509" s="160" t="s">
        <v>1</v>
      </c>
      <c r="L509" s="159"/>
      <c r="M509" s="162"/>
      <c r="N509" s="163"/>
      <c r="O509" s="163"/>
      <c r="P509" s="163"/>
      <c r="Q509" s="163"/>
      <c r="R509" s="163"/>
      <c r="S509" s="163"/>
      <c r="T509" s="164"/>
      <c r="AT509" s="160" t="s">
        <v>171</v>
      </c>
      <c r="AU509" s="160" t="s">
        <v>81</v>
      </c>
      <c r="AV509" s="13" t="s">
        <v>19</v>
      </c>
      <c r="AW509" s="13" t="s">
        <v>31</v>
      </c>
      <c r="AX509" s="13" t="s">
        <v>74</v>
      </c>
      <c r="AY509" s="160" t="s">
        <v>160</v>
      </c>
    </row>
    <row r="510" spans="1:65" s="13" customFormat="1" x14ac:dyDescent="0.2">
      <c r="B510" s="159"/>
      <c r="D510" s="155" t="s">
        <v>171</v>
      </c>
      <c r="E510" s="160" t="s">
        <v>1</v>
      </c>
      <c r="F510" s="161" t="s">
        <v>1499</v>
      </c>
      <c r="H510" s="160" t="s">
        <v>1</v>
      </c>
      <c r="L510" s="159"/>
      <c r="M510" s="162"/>
      <c r="N510" s="163"/>
      <c r="O510" s="163"/>
      <c r="P510" s="163"/>
      <c r="Q510" s="163"/>
      <c r="R510" s="163"/>
      <c r="S510" s="163"/>
      <c r="T510" s="164"/>
      <c r="AT510" s="160" t="s">
        <v>171</v>
      </c>
      <c r="AU510" s="160" t="s">
        <v>81</v>
      </c>
      <c r="AV510" s="13" t="s">
        <v>19</v>
      </c>
      <c r="AW510" s="13" t="s">
        <v>31</v>
      </c>
      <c r="AX510" s="13" t="s">
        <v>74</v>
      </c>
      <c r="AY510" s="160" t="s">
        <v>160</v>
      </c>
    </row>
    <row r="511" spans="1:65" s="14" customFormat="1" x14ac:dyDescent="0.2">
      <c r="B511" s="165"/>
      <c r="D511" s="155" t="s">
        <v>171</v>
      </c>
      <c r="E511" s="166" t="s">
        <v>1</v>
      </c>
      <c r="F511" s="167" t="s">
        <v>1500</v>
      </c>
      <c r="H511" s="168">
        <v>3.7759999999999998</v>
      </c>
      <c r="L511" s="165"/>
      <c r="M511" s="169"/>
      <c r="N511" s="170"/>
      <c r="O511" s="170"/>
      <c r="P511" s="170"/>
      <c r="Q511" s="170"/>
      <c r="R511" s="170"/>
      <c r="S511" s="170"/>
      <c r="T511" s="171"/>
      <c r="AT511" s="166" t="s">
        <v>171</v>
      </c>
      <c r="AU511" s="166" t="s">
        <v>81</v>
      </c>
      <c r="AV511" s="14" t="s">
        <v>81</v>
      </c>
      <c r="AW511" s="14" t="s">
        <v>31</v>
      </c>
      <c r="AX511" s="14" t="s">
        <v>74</v>
      </c>
      <c r="AY511" s="166" t="s">
        <v>160</v>
      </c>
    </row>
    <row r="512" spans="1:65" s="14" customFormat="1" x14ac:dyDescent="0.2">
      <c r="B512" s="165"/>
      <c r="D512" s="155" t="s">
        <v>171</v>
      </c>
      <c r="E512" s="166" t="s">
        <v>1</v>
      </c>
      <c r="F512" s="167" t="s">
        <v>1501</v>
      </c>
      <c r="H512" s="168">
        <v>2.883</v>
      </c>
      <c r="L512" s="165"/>
      <c r="M512" s="169"/>
      <c r="N512" s="170"/>
      <c r="O512" s="170"/>
      <c r="P512" s="170"/>
      <c r="Q512" s="170"/>
      <c r="R512" s="170"/>
      <c r="S512" s="170"/>
      <c r="T512" s="171"/>
      <c r="AT512" s="166" t="s">
        <v>171</v>
      </c>
      <c r="AU512" s="166" t="s">
        <v>81</v>
      </c>
      <c r="AV512" s="14" t="s">
        <v>81</v>
      </c>
      <c r="AW512" s="14" t="s">
        <v>31</v>
      </c>
      <c r="AX512" s="14" t="s">
        <v>74</v>
      </c>
      <c r="AY512" s="166" t="s">
        <v>160</v>
      </c>
    </row>
    <row r="513" spans="1:65" s="13" customFormat="1" x14ac:dyDescent="0.2">
      <c r="B513" s="159"/>
      <c r="D513" s="155" t="s">
        <v>171</v>
      </c>
      <c r="E513" s="160" t="s">
        <v>1</v>
      </c>
      <c r="F513" s="161" t="s">
        <v>1502</v>
      </c>
      <c r="H513" s="160" t="s">
        <v>1</v>
      </c>
      <c r="L513" s="159"/>
      <c r="M513" s="162"/>
      <c r="N513" s="163"/>
      <c r="O513" s="163"/>
      <c r="P513" s="163"/>
      <c r="Q513" s="163"/>
      <c r="R513" s="163"/>
      <c r="S513" s="163"/>
      <c r="T513" s="164"/>
      <c r="AT513" s="160" t="s">
        <v>171</v>
      </c>
      <c r="AU513" s="160" t="s">
        <v>81</v>
      </c>
      <c r="AV513" s="13" t="s">
        <v>19</v>
      </c>
      <c r="AW513" s="13" t="s">
        <v>31</v>
      </c>
      <c r="AX513" s="13" t="s">
        <v>74</v>
      </c>
      <c r="AY513" s="160" t="s">
        <v>160</v>
      </c>
    </row>
    <row r="514" spans="1:65" s="14" customFormat="1" x14ac:dyDescent="0.2">
      <c r="B514" s="165"/>
      <c r="D514" s="155" t="s">
        <v>171</v>
      </c>
      <c r="E514" s="166" t="s">
        <v>1</v>
      </c>
      <c r="F514" s="167" t="s">
        <v>1503</v>
      </c>
      <c r="H514" s="168">
        <v>1</v>
      </c>
      <c r="L514" s="165"/>
      <c r="M514" s="169"/>
      <c r="N514" s="170"/>
      <c r="O514" s="170"/>
      <c r="P514" s="170"/>
      <c r="Q514" s="170"/>
      <c r="R514" s="170"/>
      <c r="S514" s="170"/>
      <c r="T514" s="171"/>
      <c r="AT514" s="166" t="s">
        <v>171</v>
      </c>
      <c r="AU514" s="166" t="s">
        <v>81</v>
      </c>
      <c r="AV514" s="14" t="s">
        <v>81</v>
      </c>
      <c r="AW514" s="14" t="s">
        <v>31</v>
      </c>
      <c r="AX514" s="14" t="s">
        <v>74</v>
      </c>
      <c r="AY514" s="166" t="s">
        <v>160</v>
      </c>
    </row>
    <row r="515" spans="1:65" s="15" customFormat="1" x14ac:dyDescent="0.2">
      <c r="B515" s="172"/>
      <c r="D515" s="155" t="s">
        <v>171</v>
      </c>
      <c r="E515" s="173" t="s">
        <v>1</v>
      </c>
      <c r="F515" s="174" t="s">
        <v>176</v>
      </c>
      <c r="H515" s="175">
        <v>7.6589999999999998</v>
      </c>
      <c r="L515" s="172"/>
      <c r="M515" s="176"/>
      <c r="N515" s="177"/>
      <c r="O515" s="177"/>
      <c r="P515" s="177"/>
      <c r="Q515" s="177"/>
      <c r="R515" s="177"/>
      <c r="S515" s="177"/>
      <c r="T515" s="178"/>
      <c r="AT515" s="173" t="s">
        <v>171</v>
      </c>
      <c r="AU515" s="173" t="s">
        <v>81</v>
      </c>
      <c r="AV515" s="15" t="s">
        <v>167</v>
      </c>
      <c r="AW515" s="15" t="s">
        <v>31</v>
      </c>
      <c r="AX515" s="15" t="s">
        <v>19</v>
      </c>
      <c r="AY515" s="173" t="s">
        <v>160</v>
      </c>
    </row>
    <row r="516" spans="1:65" s="2" customFormat="1" ht="16.5" customHeight="1" x14ac:dyDescent="0.2">
      <c r="A516" s="30"/>
      <c r="B516" s="142"/>
      <c r="C516" s="143" t="s">
        <v>588</v>
      </c>
      <c r="D516" s="143" t="s">
        <v>162</v>
      </c>
      <c r="E516" s="144" t="s">
        <v>1504</v>
      </c>
      <c r="F516" s="145" t="s">
        <v>1505</v>
      </c>
      <c r="G516" s="146" t="s">
        <v>179</v>
      </c>
      <c r="H516" s="147">
        <v>6.944</v>
      </c>
      <c r="I516" s="148">
        <v>0</v>
      </c>
      <c r="J516" s="148">
        <f>ROUND(I516*H516,2)</f>
        <v>0</v>
      </c>
      <c r="K516" s="145" t="s">
        <v>166</v>
      </c>
      <c r="L516" s="31"/>
      <c r="M516" s="149" t="s">
        <v>1</v>
      </c>
      <c r="N516" s="150" t="s">
        <v>39</v>
      </c>
      <c r="O516" s="151">
        <v>16.373999999999999</v>
      </c>
      <c r="P516" s="151">
        <f>O516*H516</f>
        <v>113.70105599999999</v>
      </c>
      <c r="Q516" s="151">
        <v>0.12171</v>
      </c>
      <c r="R516" s="151">
        <f>Q516*H516</f>
        <v>0.84515423999999995</v>
      </c>
      <c r="S516" s="151">
        <v>2.4</v>
      </c>
      <c r="T516" s="152">
        <f>S516*H516</f>
        <v>16.665599999999998</v>
      </c>
      <c r="U516" s="30"/>
      <c r="V516" s="30"/>
      <c r="W516" s="30"/>
      <c r="X516" s="30"/>
      <c r="Y516" s="30"/>
      <c r="Z516" s="30"/>
      <c r="AA516" s="30"/>
      <c r="AB516" s="30"/>
      <c r="AC516" s="30"/>
      <c r="AD516" s="30"/>
      <c r="AE516" s="30"/>
      <c r="AR516" s="153" t="s">
        <v>167</v>
      </c>
      <c r="AT516" s="153" t="s">
        <v>162</v>
      </c>
      <c r="AU516" s="153" t="s">
        <v>81</v>
      </c>
      <c r="AY516" s="18" t="s">
        <v>160</v>
      </c>
      <c r="BE516" s="154">
        <f>IF(N516="základní",J516,0)</f>
        <v>0</v>
      </c>
      <c r="BF516" s="154">
        <f>IF(N516="snížená",J516,0)</f>
        <v>0</v>
      </c>
      <c r="BG516" s="154">
        <f>IF(N516="zákl. přenesená",J516,0)</f>
        <v>0</v>
      </c>
      <c r="BH516" s="154">
        <f>IF(N516="sníž. přenesená",J516,0)</f>
        <v>0</v>
      </c>
      <c r="BI516" s="154">
        <f>IF(N516="nulová",J516,0)</f>
        <v>0</v>
      </c>
      <c r="BJ516" s="18" t="s">
        <v>19</v>
      </c>
      <c r="BK516" s="154">
        <f>ROUND(I516*H516,2)</f>
        <v>0</v>
      </c>
      <c r="BL516" s="18" t="s">
        <v>167</v>
      </c>
      <c r="BM516" s="153" t="s">
        <v>1506</v>
      </c>
    </row>
    <row r="517" spans="1:65" s="2" customFormat="1" x14ac:dyDescent="0.2">
      <c r="A517" s="30"/>
      <c r="B517" s="31"/>
      <c r="C517" s="30"/>
      <c r="D517" s="155" t="s">
        <v>169</v>
      </c>
      <c r="E517" s="30"/>
      <c r="F517" s="156" t="s">
        <v>1507</v>
      </c>
      <c r="G517" s="30"/>
      <c r="H517" s="30"/>
      <c r="I517" s="30"/>
      <c r="J517" s="30"/>
      <c r="K517" s="30"/>
      <c r="L517" s="31"/>
      <c r="M517" s="157"/>
      <c r="N517" s="158"/>
      <c r="O517" s="56"/>
      <c r="P517" s="56"/>
      <c r="Q517" s="56"/>
      <c r="R517" s="56"/>
      <c r="S517" s="56"/>
      <c r="T517" s="57"/>
      <c r="U517" s="30"/>
      <c r="V517" s="30"/>
      <c r="W517" s="30"/>
      <c r="X517" s="30"/>
      <c r="Y517" s="30"/>
      <c r="Z517" s="30"/>
      <c r="AA517" s="30"/>
      <c r="AB517" s="30"/>
      <c r="AC517" s="30"/>
      <c r="AD517" s="30"/>
      <c r="AE517" s="30"/>
      <c r="AT517" s="18" t="s">
        <v>169</v>
      </c>
      <c r="AU517" s="18" t="s">
        <v>81</v>
      </c>
    </row>
    <row r="518" spans="1:65" s="13" customFormat="1" x14ac:dyDescent="0.2">
      <c r="B518" s="159"/>
      <c r="D518" s="155" t="s">
        <v>171</v>
      </c>
      <c r="E518" s="160" t="s">
        <v>1</v>
      </c>
      <c r="F518" s="161" t="s">
        <v>1508</v>
      </c>
      <c r="H518" s="160" t="s">
        <v>1</v>
      </c>
      <c r="L518" s="159"/>
      <c r="M518" s="162"/>
      <c r="N518" s="163"/>
      <c r="O518" s="163"/>
      <c r="P518" s="163"/>
      <c r="Q518" s="163"/>
      <c r="R518" s="163"/>
      <c r="S518" s="163"/>
      <c r="T518" s="164"/>
      <c r="AT518" s="160" t="s">
        <v>171</v>
      </c>
      <c r="AU518" s="160" t="s">
        <v>81</v>
      </c>
      <c r="AV518" s="13" t="s">
        <v>19</v>
      </c>
      <c r="AW518" s="13" t="s">
        <v>31</v>
      </c>
      <c r="AX518" s="13" t="s">
        <v>74</v>
      </c>
      <c r="AY518" s="160" t="s">
        <v>160</v>
      </c>
    </row>
    <row r="519" spans="1:65" s="14" customFormat="1" x14ac:dyDescent="0.2">
      <c r="B519" s="165"/>
      <c r="D519" s="155" t="s">
        <v>171</v>
      </c>
      <c r="E519" s="166" t="s">
        <v>1</v>
      </c>
      <c r="F519" s="167" t="s">
        <v>1509</v>
      </c>
      <c r="H519" s="168">
        <v>6.944</v>
      </c>
      <c r="L519" s="165"/>
      <c r="M519" s="169"/>
      <c r="N519" s="170"/>
      <c r="O519" s="170"/>
      <c r="P519" s="170"/>
      <c r="Q519" s="170"/>
      <c r="R519" s="170"/>
      <c r="S519" s="170"/>
      <c r="T519" s="171"/>
      <c r="AT519" s="166" t="s">
        <v>171</v>
      </c>
      <c r="AU519" s="166" t="s">
        <v>81</v>
      </c>
      <c r="AV519" s="14" t="s">
        <v>81</v>
      </c>
      <c r="AW519" s="14" t="s">
        <v>31</v>
      </c>
      <c r="AX519" s="14" t="s">
        <v>19</v>
      </c>
      <c r="AY519" s="166" t="s">
        <v>160</v>
      </c>
    </row>
    <row r="520" spans="1:65" s="2" customFormat="1" ht="16.5" customHeight="1" x14ac:dyDescent="0.2">
      <c r="A520" s="30"/>
      <c r="B520" s="142"/>
      <c r="C520" s="143" t="s">
        <v>597</v>
      </c>
      <c r="D520" s="143" t="s">
        <v>162</v>
      </c>
      <c r="E520" s="144" t="s">
        <v>933</v>
      </c>
      <c r="F520" s="145" t="s">
        <v>934</v>
      </c>
      <c r="G520" s="146" t="s">
        <v>186</v>
      </c>
      <c r="H520" s="147">
        <v>26.22</v>
      </c>
      <c r="I520" s="148">
        <v>0</v>
      </c>
      <c r="J520" s="148">
        <f>ROUND(I520*H520,2)</f>
        <v>0</v>
      </c>
      <c r="K520" s="145" t="s">
        <v>166</v>
      </c>
      <c r="L520" s="31"/>
      <c r="M520" s="149" t="s">
        <v>1</v>
      </c>
      <c r="N520" s="150" t="s">
        <v>39</v>
      </c>
      <c r="O520" s="151">
        <v>0.60699999999999998</v>
      </c>
      <c r="P520" s="151">
        <f>O520*H520</f>
        <v>15.915539999999998</v>
      </c>
      <c r="Q520" s="151">
        <v>8.0000000000000007E-5</v>
      </c>
      <c r="R520" s="151">
        <f>Q520*H520</f>
        <v>2.0976000000000002E-3</v>
      </c>
      <c r="S520" s="151">
        <v>1.7999999999999999E-2</v>
      </c>
      <c r="T520" s="152">
        <f>S520*H520</f>
        <v>0.47195999999999994</v>
      </c>
      <c r="U520" s="30"/>
      <c r="V520" s="30"/>
      <c r="W520" s="30"/>
      <c r="X520" s="30"/>
      <c r="Y520" s="30"/>
      <c r="Z520" s="30"/>
      <c r="AA520" s="30"/>
      <c r="AB520" s="30"/>
      <c r="AC520" s="30"/>
      <c r="AD520" s="30"/>
      <c r="AE520" s="30"/>
      <c r="AR520" s="153" t="s">
        <v>167</v>
      </c>
      <c r="AT520" s="153" t="s">
        <v>162</v>
      </c>
      <c r="AU520" s="153" t="s">
        <v>81</v>
      </c>
      <c r="AY520" s="18" t="s">
        <v>160</v>
      </c>
      <c r="BE520" s="154">
        <f>IF(N520="základní",J520,0)</f>
        <v>0</v>
      </c>
      <c r="BF520" s="154">
        <f>IF(N520="snížená",J520,0)</f>
        <v>0</v>
      </c>
      <c r="BG520" s="154">
        <f>IF(N520="zákl. přenesená",J520,0)</f>
        <v>0</v>
      </c>
      <c r="BH520" s="154">
        <f>IF(N520="sníž. přenesená",J520,0)</f>
        <v>0</v>
      </c>
      <c r="BI520" s="154">
        <f>IF(N520="nulová",J520,0)</f>
        <v>0</v>
      </c>
      <c r="BJ520" s="18" t="s">
        <v>19</v>
      </c>
      <c r="BK520" s="154">
        <f>ROUND(I520*H520,2)</f>
        <v>0</v>
      </c>
      <c r="BL520" s="18" t="s">
        <v>167</v>
      </c>
      <c r="BM520" s="153" t="s">
        <v>1510</v>
      </c>
    </row>
    <row r="521" spans="1:65" s="2" customFormat="1" ht="19.5" x14ac:dyDescent="0.2">
      <c r="A521" s="30"/>
      <c r="B521" s="31"/>
      <c r="C521" s="30"/>
      <c r="D521" s="155" t="s">
        <v>169</v>
      </c>
      <c r="E521" s="30"/>
      <c r="F521" s="156" t="s">
        <v>936</v>
      </c>
      <c r="G521" s="30"/>
      <c r="H521" s="30"/>
      <c r="I521" s="30"/>
      <c r="J521" s="30"/>
      <c r="K521" s="30"/>
      <c r="L521" s="31"/>
      <c r="M521" s="157"/>
      <c r="N521" s="158"/>
      <c r="O521" s="56"/>
      <c r="P521" s="56"/>
      <c r="Q521" s="56"/>
      <c r="R521" s="56"/>
      <c r="S521" s="56"/>
      <c r="T521" s="57"/>
      <c r="U521" s="30"/>
      <c r="V521" s="30"/>
      <c r="W521" s="30"/>
      <c r="X521" s="30"/>
      <c r="Y521" s="30"/>
      <c r="Z521" s="30"/>
      <c r="AA521" s="30"/>
      <c r="AB521" s="30"/>
      <c r="AC521" s="30"/>
      <c r="AD521" s="30"/>
      <c r="AE521" s="30"/>
      <c r="AT521" s="18" t="s">
        <v>169</v>
      </c>
      <c r="AU521" s="18" t="s">
        <v>81</v>
      </c>
    </row>
    <row r="522" spans="1:65" s="14" customFormat="1" x14ac:dyDescent="0.2">
      <c r="B522" s="165"/>
      <c r="D522" s="155" t="s">
        <v>171</v>
      </c>
      <c r="E522" s="166" t="s">
        <v>1</v>
      </c>
      <c r="F522" s="167" t="s">
        <v>1511</v>
      </c>
      <c r="H522" s="168">
        <v>13.92</v>
      </c>
      <c r="L522" s="165"/>
      <c r="M522" s="169"/>
      <c r="N522" s="170"/>
      <c r="O522" s="170"/>
      <c r="P522" s="170"/>
      <c r="Q522" s="170"/>
      <c r="R522" s="170"/>
      <c r="S522" s="170"/>
      <c r="T522" s="171"/>
      <c r="AT522" s="166" t="s">
        <v>171</v>
      </c>
      <c r="AU522" s="166" t="s">
        <v>81</v>
      </c>
      <c r="AV522" s="14" t="s">
        <v>81</v>
      </c>
      <c r="AW522" s="14" t="s">
        <v>31</v>
      </c>
      <c r="AX522" s="14" t="s">
        <v>74</v>
      </c>
      <c r="AY522" s="166" t="s">
        <v>160</v>
      </c>
    </row>
    <row r="523" spans="1:65" s="14" customFormat="1" x14ac:dyDescent="0.2">
      <c r="B523" s="165"/>
      <c r="D523" s="155" t="s">
        <v>171</v>
      </c>
      <c r="E523" s="166" t="s">
        <v>1</v>
      </c>
      <c r="F523" s="167" t="s">
        <v>1512</v>
      </c>
      <c r="H523" s="168">
        <v>12.3</v>
      </c>
      <c r="L523" s="165"/>
      <c r="M523" s="169"/>
      <c r="N523" s="170"/>
      <c r="O523" s="170"/>
      <c r="P523" s="170"/>
      <c r="Q523" s="170"/>
      <c r="R523" s="170"/>
      <c r="S523" s="170"/>
      <c r="T523" s="171"/>
      <c r="AT523" s="166" t="s">
        <v>171</v>
      </c>
      <c r="AU523" s="166" t="s">
        <v>81</v>
      </c>
      <c r="AV523" s="14" t="s">
        <v>81</v>
      </c>
      <c r="AW523" s="14" t="s">
        <v>31</v>
      </c>
      <c r="AX523" s="14" t="s">
        <v>74</v>
      </c>
      <c r="AY523" s="166" t="s">
        <v>160</v>
      </c>
    </row>
    <row r="524" spans="1:65" s="15" customFormat="1" x14ac:dyDescent="0.2">
      <c r="B524" s="172"/>
      <c r="D524" s="155" t="s">
        <v>171</v>
      </c>
      <c r="E524" s="173" t="s">
        <v>1</v>
      </c>
      <c r="F524" s="174" t="s">
        <v>176</v>
      </c>
      <c r="H524" s="175">
        <v>26.22</v>
      </c>
      <c r="L524" s="172"/>
      <c r="M524" s="176"/>
      <c r="N524" s="177"/>
      <c r="O524" s="177"/>
      <c r="P524" s="177"/>
      <c r="Q524" s="177"/>
      <c r="R524" s="177"/>
      <c r="S524" s="177"/>
      <c r="T524" s="178"/>
      <c r="AT524" s="173" t="s">
        <v>171</v>
      </c>
      <c r="AU524" s="173" t="s">
        <v>81</v>
      </c>
      <c r="AV524" s="15" t="s">
        <v>167</v>
      </c>
      <c r="AW524" s="15" t="s">
        <v>31</v>
      </c>
      <c r="AX524" s="15" t="s">
        <v>19</v>
      </c>
      <c r="AY524" s="173" t="s">
        <v>160</v>
      </c>
    </row>
    <row r="525" spans="1:65" s="2" customFormat="1" ht="24" customHeight="1" x14ac:dyDescent="0.2">
      <c r="A525" s="30"/>
      <c r="B525" s="142"/>
      <c r="C525" s="143" t="s">
        <v>602</v>
      </c>
      <c r="D525" s="143" t="s">
        <v>162</v>
      </c>
      <c r="E525" s="144" t="s">
        <v>1513</v>
      </c>
      <c r="F525" s="145" t="s">
        <v>1514</v>
      </c>
      <c r="G525" s="146" t="s">
        <v>165</v>
      </c>
      <c r="H525" s="147">
        <v>29.423999999999999</v>
      </c>
      <c r="I525" s="148">
        <v>0</v>
      </c>
      <c r="J525" s="148">
        <f>ROUND(I525*H525,2)</f>
        <v>0</v>
      </c>
      <c r="K525" s="145" t="s">
        <v>166</v>
      </c>
      <c r="L525" s="31"/>
      <c r="M525" s="149" t="s">
        <v>1</v>
      </c>
      <c r="N525" s="150" t="s">
        <v>39</v>
      </c>
      <c r="O525" s="151">
        <v>0.52</v>
      </c>
      <c r="P525" s="151">
        <f>O525*H525</f>
        <v>15.30048</v>
      </c>
      <c r="Q525" s="151">
        <v>0</v>
      </c>
      <c r="R525" s="151">
        <f>Q525*H525</f>
        <v>0</v>
      </c>
      <c r="S525" s="151">
        <v>7.0000000000000007E-2</v>
      </c>
      <c r="T525" s="152">
        <f>S525*H525</f>
        <v>2.0596800000000002</v>
      </c>
      <c r="U525" s="30"/>
      <c r="V525" s="30"/>
      <c r="W525" s="30"/>
      <c r="X525" s="30"/>
      <c r="Y525" s="30"/>
      <c r="Z525" s="30"/>
      <c r="AA525" s="30"/>
      <c r="AB525" s="30"/>
      <c r="AC525" s="30"/>
      <c r="AD525" s="30"/>
      <c r="AE525" s="30"/>
      <c r="AR525" s="153" t="s">
        <v>167</v>
      </c>
      <c r="AT525" s="153" t="s">
        <v>162</v>
      </c>
      <c r="AU525" s="153" t="s">
        <v>81</v>
      </c>
      <c r="AY525" s="18" t="s">
        <v>160</v>
      </c>
      <c r="BE525" s="154">
        <f>IF(N525="základní",J525,0)</f>
        <v>0</v>
      </c>
      <c r="BF525" s="154">
        <f>IF(N525="snížená",J525,0)</f>
        <v>0</v>
      </c>
      <c r="BG525" s="154">
        <f>IF(N525="zákl. přenesená",J525,0)</f>
        <v>0</v>
      </c>
      <c r="BH525" s="154">
        <f>IF(N525="sníž. přenesená",J525,0)</f>
        <v>0</v>
      </c>
      <c r="BI525" s="154">
        <f>IF(N525="nulová",J525,0)</f>
        <v>0</v>
      </c>
      <c r="BJ525" s="18" t="s">
        <v>19</v>
      </c>
      <c r="BK525" s="154">
        <f>ROUND(I525*H525,2)</f>
        <v>0</v>
      </c>
      <c r="BL525" s="18" t="s">
        <v>167</v>
      </c>
      <c r="BM525" s="153" t="s">
        <v>1515</v>
      </c>
    </row>
    <row r="526" spans="1:65" s="2" customFormat="1" ht="19.5" x14ac:dyDescent="0.2">
      <c r="A526" s="30"/>
      <c r="B526" s="31"/>
      <c r="C526" s="30"/>
      <c r="D526" s="155" t="s">
        <v>169</v>
      </c>
      <c r="E526" s="30"/>
      <c r="F526" s="156" t="s">
        <v>1516</v>
      </c>
      <c r="G526" s="30"/>
      <c r="H526" s="30"/>
      <c r="I526" s="30"/>
      <c r="J526" s="30"/>
      <c r="K526" s="30"/>
      <c r="L526" s="31"/>
      <c r="M526" s="157"/>
      <c r="N526" s="158"/>
      <c r="O526" s="56"/>
      <c r="P526" s="56"/>
      <c r="Q526" s="56"/>
      <c r="R526" s="56"/>
      <c r="S526" s="56"/>
      <c r="T526" s="57"/>
      <c r="U526" s="30"/>
      <c r="V526" s="30"/>
      <c r="W526" s="30"/>
      <c r="X526" s="30"/>
      <c r="Y526" s="30"/>
      <c r="Z526" s="30"/>
      <c r="AA526" s="30"/>
      <c r="AB526" s="30"/>
      <c r="AC526" s="30"/>
      <c r="AD526" s="30"/>
      <c r="AE526" s="30"/>
      <c r="AT526" s="18" t="s">
        <v>169</v>
      </c>
      <c r="AU526" s="18" t="s">
        <v>81</v>
      </c>
    </row>
    <row r="527" spans="1:65" s="13" customFormat="1" x14ac:dyDescent="0.2">
      <c r="B527" s="159"/>
      <c r="D527" s="155" t="s">
        <v>171</v>
      </c>
      <c r="E527" s="160" t="s">
        <v>1</v>
      </c>
      <c r="F527" s="161" t="s">
        <v>1517</v>
      </c>
      <c r="H527" s="160" t="s">
        <v>1</v>
      </c>
      <c r="L527" s="159"/>
      <c r="M527" s="162"/>
      <c r="N527" s="163"/>
      <c r="O527" s="163"/>
      <c r="P527" s="163"/>
      <c r="Q527" s="163"/>
      <c r="R527" s="163"/>
      <c r="S527" s="163"/>
      <c r="T527" s="164"/>
      <c r="AT527" s="160" t="s">
        <v>171</v>
      </c>
      <c r="AU527" s="160" t="s">
        <v>81</v>
      </c>
      <c r="AV527" s="13" t="s">
        <v>19</v>
      </c>
      <c r="AW527" s="13" t="s">
        <v>31</v>
      </c>
      <c r="AX527" s="13" t="s">
        <v>74</v>
      </c>
      <c r="AY527" s="160" t="s">
        <v>160</v>
      </c>
    </row>
    <row r="528" spans="1:65" s="14" customFormat="1" x14ac:dyDescent="0.2">
      <c r="B528" s="165"/>
      <c r="D528" s="155" t="s">
        <v>171</v>
      </c>
      <c r="E528" s="166" t="s">
        <v>1</v>
      </c>
      <c r="F528" s="167" t="s">
        <v>1518</v>
      </c>
      <c r="H528" s="168">
        <v>14.468999999999999</v>
      </c>
      <c r="L528" s="165"/>
      <c r="M528" s="169"/>
      <c r="N528" s="170"/>
      <c r="O528" s="170"/>
      <c r="P528" s="170"/>
      <c r="Q528" s="170"/>
      <c r="R528" s="170"/>
      <c r="S528" s="170"/>
      <c r="T528" s="171"/>
      <c r="AT528" s="166" t="s">
        <v>171</v>
      </c>
      <c r="AU528" s="166" t="s">
        <v>81</v>
      </c>
      <c r="AV528" s="14" t="s">
        <v>81</v>
      </c>
      <c r="AW528" s="14" t="s">
        <v>31</v>
      </c>
      <c r="AX528" s="14" t="s">
        <v>74</v>
      </c>
      <c r="AY528" s="166" t="s">
        <v>160</v>
      </c>
    </row>
    <row r="529" spans="1:65" s="13" customFormat="1" x14ac:dyDescent="0.2">
      <c r="B529" s="159"/>
      <c r="D529" s="155" t="s">
        <v>171</v>
      </c>
      <c r="E529" s="160" t="s">
        <v>1</v>
      </c>
      <c r="F529" s="161" t="s">
        <v>1519</v>
      </c>
      <c r="H529" s="160" t="s">
        <v>1</v>
      </c>
      <c r="L529" s="159"/>
      <c r="M529" s="162"/>
      <c r="N529" s="163"/>
      <c r="O529" s="163"/>
      <c r="P529" s="163"/>
      <c r="Q529" s="163"/>
      <c r="R529" s="163"/>
      <c r="S529" s="163"/>
      <c r="T529" s="164"/>
      <c r="AT529" s="160" t="s">
        <v>171</v>
      </c>
      <c r="AU529" s="160" t="s">
        <v>81</v>
      </c>
      <c r="AV529" s="13" t="s">
        <v>19</v>
      </c>
      <c r="AW529" s="13" t="s">
        <v>31</v>
      </c>
      <c r="AX529" s="13" t="s">
        <v>74</v>
      </c>
      <c r="AY529" s="160" t="s">
        <v>160</v>
      </c>
    </row>
    <row r="530" spans="1:65" s="14" customFormat="1" x14ac:dyDescent="0.2">
      <c r="B530" s="165"/>
      <c r="D530" s="155" t="s">
        <v>171</v>
      </c>
      <c r="E530" s="166" t="s">
        <v>1</v>
      </c>
      <c r="F530" s="167" t="s">
        <v>1520</v>
      </c>
      <c r="H530" s="168">
        <v>14.955</v>
      </c>
      <c r="L530" s="165"/>
      <c r="M530" s="169"/>
      <c r="N530" s="170"/>
      <c r="O530" s="170"/>
      <c r="P530" s="170"/>
      <c r="Q530" s="170"/>
      <c r="R530" s="170"/>
      <c r="S530" s="170"/>
      <c r="T530" s="171"/>
      <c r="AT530" s="166" t="s">
        <v>171</v>
      </c>
      <c r="AU530" s="166" t="s">
        <v>81</v>
      </c>
      <c r="AV530" s="14" t="s">
        <v>81</v>
      </c>
      <c r="AW530" s="14" t="s">
        <v>31</v>
      </c>
      <c r="AX530" s="14" t="s">
        <v>74</v>
      </c>
      <c r="AY530" s="166" t="s">
        <v>160</v>
      </c>
    </row>
    <row r="531" spans="1:65" s="15" customFormat="1" x14ac:dyDescent="0.2">
      <c r="B531" s="172"/>
      <c r="D531" s="155" t="s">
        <v>171</v>
      </c>
      <c r="E531" s="173" t="s">
        <v>1</v>
      </c>
      <c r="F531" s="174" t="s">
        <v>176</v>
      </c>
      <c r="H531" s="175">
        <v>29.423999999999999</v>
      </c>
      <c r="L531" s="172"/>
      <c r="M531" s="176"/>
      <c r="N531" s="177"/>
      <c r="O531" s="177"/>
      <c r="P531" s="177"/>
      <c r="Q531" s="177"/>
      <c r="R531" s="177"/>
      <c r="S531" s="177"/>
      <c r="T531" s="178"/>
      <c r="AT531" s="173" t="s">
        <v>171</v>
      </c>
      <c r="AU531" s="173" t="s">
        <v>81</v>
      </c>
      <c r="AV531" s="15" t="s">
        <v>167</v>
      </c>
      <c r="AW531" s="15" t="s">
        <v>31</v>
      </c>
      <c r="AX531" s="15" t="s">
        <v>19</v>
      </c>
      <c r="AY531" s="173" t="s">
        <v>160</v>
      </c>
    </row>
    <row r="532" spans="1:65" s="2" customFormat="1" ht="24" customHeight="1" x14ac:dyDescent="0.2">
      <c r="A532" s="30"/>
      <c r="B532" s="142"/>
      <c r="C532" s="143" t="s">
        <v>608</v>
      </c>
      <c r="D532" s="143" t="s">
        <v>162</v>
      </c>
      <c r="E532" s="144" t="s">
        <v>1521</v>
      </c>
      <c r="F532" s="145" t="s">
        <v>1522</v>
      </c>
      <c r="G532" s="146" t="s">
        <v>165</v>
      </c>
      <c r="H532" s="147">
        <v>29.423999999999999</v>
      </c>
      <c r="I532" s="148">
        <v>0</v>
      </c>
      <c r="J532" s="148">
        <f>ROUND(I532*H532,2)</f>
        <v>0</v>
      </c>
      <c r="K532" s="145" t="s">
        <v>166</v>
      </c>
      <c r="L532" s="31"/>
      <c r="M532" s="149" t="s">
        <v>1</v>
      </c>
      <c r="N532" s="150" t="s">
        <v>39</v>
      </c>
      <c r="O532" s="151">
        <v>3.9E-2</v>
      </c>
      <c r="P532" s="151">
        <f>O532*H532</f>
        <v>1.1475359999999999</v>
      </c>
      <c r="Q532" s="151">
        <v>0</v>
      </c>
      <c r="R532" s="151">
        <f>Q532*H532</f>
        <v>0</v>
      </c>
      <c r="S532" s="151">
        <v>0</v>
      </c>
      <c r="T532" s="152">
        <f>S532*H532</f>
        <v>0</v>
      </c>
      <c r="U532" s="30"/>
      <c r="V532" s="30"/>
      <c r="W532" s="30"/>
      <c r="X532" s="30"/>
      <c r="Y532" s="30"/>
      <c r="Z532" s="30"/>
      <c r="AA532" s="30"/>
      <c r="AB532" s="30"/>
      <c r="AC532" s="30"/>
      <c r="AD532" s="30"/>
      <c r="AE532" s="30"/>
      <c r="AR532" s="153" t="s">
        <v>167</v>
      </c>
      <c r="AT532" s="153" t="s">
        <v>162</v>
      </c>
      <c r="AU532" s="153" t="s">
        <v>81</v>
      </c>
      <c r="AY532" s="18" t="s">
        <v>160</v>
      </c>
      <c r="BE532" s="154">
        <f>IF(N532="základní",J532,0)</f>
        <v>0</v>
      </c>
      <c r="BF532" s="154">
        <f>IF(N532="snížená",J532,0)</f>
        <v>0</v>
      </c>
      <c r="BG532" s="154">
        <f>IF(N532="zákl. přenesená",J532,0)</f>
        <v>0</v>
      </c>
      <c r="BH532" s="154">
        <f>IF(N532="sníž. přenesená",J532,0)</f>
        <v>0</v>
      </c>
      <c r="BI532" s="154">
        <f>IF(N532="nulová",J532,0)</f>
        <v>0</v>
      </c>
      <c r="BJ532" s="18" t="s">
        <v>19</v>
      </c>
      <c r="BK532" s="154">
        <f>ROUND(I532*H532,2)</f>
        <v>0</v>
      </c>
      <c r="BL532" s="18" t="s">
        <v>167</v>
      </c>
      <c r="BM532" s="153" t="s">
        <v>1523</v>
      </c>
    </row>
    <row r="533" spans="1:65" s="2" customFormat="1" ht="19.5" x14ac:dyDescent="0.2">
      <c r="A533" s="30"/>
      <c r="B533" s="31"/>
      <c r="C533" s="30"/>
      <c r="D533" s="155" t="s">
        <v>169</v>
      </c>
      <c r="E533" s="30"/>
      <c r="F533" s="156" t="s">
        <v>1524</v>
      </c>
      <c r="G533" s="30"/>
      <c r="H533" s="30"/>
      <c r="I533" s="30"/>
      <c r="J533" s="30"/>
      <c r="K533" s="30"/>
      <c r="L533" s="31"/>
      <c r="M533" s="157"/>
      <c r="N533" s="158"/>
      <c r="O533" s="56"/>
      <c r="P533" s="56"/>
      <c r="Q533" s="56"/>
      <c r="R533" s="56"/>
      <c r="S533" s="56"/>
      <c r="T533" s="57"/>
      <c r="U533" s="30"/>
      <c r="V533" s="30"/>
      <c r="W533" s="30"/>
      <c r="X533" s="30"/>
      <c r="Y533" s="30"/>
      <c r="Z533" s="30"/>
      <c r="AA533" s="30"/>
      <c r="AB533" s="30"/>
      <c r="AC533" s="30"/>
      <c r="AD533" s="30"/>
      <c r="AE533" s="30"/>
      <c r="AT533" s="18" t="s">
        <v>169</v>
      </c>
      <c r="AU533" s="18" t="s">
        <v>81</v>
      </c>
    </row>
    <row r="534" spans="1:65" s="2" customFormat="1" ht="24" customHeight="1" x14ac:dyDescent="0.2">
      <c r="A534" s="30"/>
      <c r="B534" s="142"/>
      <c r="C534" s="143" t="s">
        <v>614</v>
      </c>
      <c r="D534" s="143" t="s">
        <v>162</v>
      </c>
      <c r="E534" s="144" t="s">
        <v>938</v>
      </c>
      <c r="F534" s="145" t="s">
        <v>939</v>
      </c>
      <c r="G534" s="146" t="s">
        <v>165</v>
      </c>
      <c r="H534" s="147">
        <v>330.83300000000003</v>
      </c>
      <c r="I534" s="148">
        <v>0</v>
      </c>
      <c r="J534" s="148">
        <f>ROUND(I534*H534,2)</f>
        <v>0</v>
      </c>
      <c r="K534" s="145" t="s">
        <v>166</v>
      </c>
      <c r="L534" s="31"/>
      <c r="M534" s="149" t="s">
        <v>1</v>
      </c>
      <c r="N534" s="150" t="s">
        <v>39</v>
      </c>
      <c r="O534" s="151">
        <v>0.27300000000000002</v>
      </c>
      <c r="P534" s="151">
        <f>O534*H534</f>
        <v>90.317409000000012</v>
      </c>
      <c r="Q534" s="151">
        <v>0</v>
      </c>
      <c r="R534" s="151">
        <f>Q534*H534</f>
        <v>0</v>
      </c>
      <c r="S534" s="151">
        <v>0</v>
      </c>
      <c r="T534" s="152">
        <f>S534*H534</f>
        <v>0</v>
      </c>
      <c r="U534" s="30"/>
      <c r="V534" s="30"/>
      <c r="W534" s="30"/>
      <c r="X534" s="30"/>
      <c r="Y534" s="30"/>
      <c r="Z534" s="30"/>
      <c r="AA534" s="30"/>
      <c r="AB534" s="30"/>
      <c r="AC534" s="30"/>
      <c r="AD534" s="30"/>
      <c r="AE534" s="30"/>
      <c r="AR534" s="153" t="s">
        <v>167</v>
      </c>
      <c r="AT534" s="153" t="s">
        <v>162</v>
      </c>
      <c r="AU534" s="153" t="s">
        <v>81</v>
      </c>
      <c r="AY534" s="18" t="s">
        <v>160</v>
      </c>
      <c r="BE534" s="154">
        <f>IF(N534="základní",J534,0)</f>
        <v>0</v>
      </c>
      <c r="BF534" s="154">
        <f>IF(N534="snížená",J534,0)</f>
        <v>0</v>
      </c>
      <c r="BG534" s="154">
        <f>IF(N534="zákl. přenesená",J534,0)</f>
        <v>0</v>
      </c>
      <c r="BH534" s="154">
        <f>IF(N534="sníž. přenesená",J534,0)</f>
        <v>0</v>
      </c>
      <c r="BI534" s="154">
        <f>IF(N534="nulová",J534,0)</f>
        <v>0</v>
      </c>
      <c r="BJ534" s="18" t="s">
        <v>19</v>
      </c>
      <c r="BK534" s="154">
        <f>ROUND(I534*H534,2)</f>
        <v>0</v>
      </c>
      <c r="BL534" s="18" t="s">
        <v>167</v>
      </c>
      <c r="BM534" s="153" t="s">
        <v>1267</v>
      </c>
    </row>
    <row r="535" spans="1:65" s="2" customFormat="1" x14ac:dyDescent="0.2">
      <c r="A535" s="30"/>
      <c r="B535" s="31"/>
      <c r="C535" s="30"/>
      <c r="D535" s="155" t="s">
        <v>169</v>
      </c>
      <c r="E535" s="30"/>
      <c r="F535" s="156" t="s">
        <v>939</v>
      </c>
      <c r="G535" s="30"/>
      <c r="H535" s="30"/>
      <c r="I535" s="30"/>
      <c r="J535" s="30"/>
      <c r="K535" s="30"/>
      <c r="L535" s="31"/>
      <c r="M535" s="157"/>
      <c r="N535" s="158"/>
      <c r="O535" s="56"/>
      <c r="P535" s="56"/>
      <c r="Q535" s="56"/>
      <c r="R535" s="56"/>
      <c r="S535" s="56"/>
      <c r="T535" s="57"/>
      <c r="U535" s="30"/>
      <c r="V535" s="30"/>
      <c r="W535" s="30"/>
      <c r="X535" s="30"/>
      <c r="Y535" s="30"/>
      <c r="Z535" s="30"/>
      <c r="AA535" s="30"/>
      <c r="AB535" s="30"/>
      <c r="AC535" s="30"/>
      <c r="AD535" s="30"/>
      <c r="AE535" s="30"/>
      <c r="AT535" s="18" t="s">
        <v>169</v>
      </c>
      <c r="AU535" s="18" t="s">
        <v>81</v>
      </c>
    </row>
    <row r="536" spans="1:65" s="13" customFormat="1" x14ac:dyDescent="0.2">
      <c r="B536" s="159"/>
      <c r="D536" s="155" t="s">
        <v>171</v>
      </c>
      <c r="E536" s="160" t="s">
        <v>1</v>
      </c>
      <c r="F536" s="161" t="s">
        <v>941</v>
      </c>
      <c r="H536" s="160" t="s">
        <v>1</v>
      </c>
      <c r="L536" s="159"/>
      <c r="M536" s="162"/>
      <c r="N536" s="163"/>
      <c r="O536" s="163"/>
      <c r="P536" s="163"/>
      <c r="Q536" s="163"/>
      <c r="R536" s="163"/>
      <c r="S536" s="163"/>
      <c r="T536" s="164"/>
      <c r="AT536" s="160" t="s">
        <v>171</v>
      </c>
      <c r="AU536" s="160" t="s">
        <v>81</v>
      </c>
      <c r="AV536" s="13" t="s">
        <v>19</v>
      </c>
      <c r="AW536" s="13" t="s">
        <v>31</v>
      </c>
      <c r="AX536" s="13" t="s">
        <v>74</v>
      </c>
      <c r="AY536" s="160" t="s">
        <v>160</v>
      </c>
    </row>
    <row r="537" spans="1:65" s="14" customFormat="1" x14ac:dyDescent="0.2">
      <c r="B537" s="165"/>
      <c r="D537" s="155" t="s">
        <v>171</v>
      </c>
      <c r="E537" s="166" t="s">
        <v>1</v>
      </c>
      <c r="F537" s="167" t="s">
        <v>1525</v>
      </c>
      <c r="H537" s="168">
        <v>62.965000000000003</v>
      </c>
      <c r="L537" s="165"/>
      <c r="M537" s="169"/>
      <c r="N537" s="170"/>
      <c r="O537" s="170"/>
      <c r="P537" s="170"/>
      <c r="Q537" s="170"/>
      <c r="R537" s="170"/>
      <c r="S537" s="170"/>
      <c r="T537" s="171"/>
      <c r="AT537" s="166" t="s">
        <v>171</v>
      </c>
      <c r="AU537" s="166" t="s">
        <v>81</v>
      </c>
      <c r="AV537" s="14" t="s">
        <v>81</v>
      </c>
      <c r="AW537" s="14" t="s">
        <v>31</v>
      </c>
      <c r="AX537" s="14" t="s">
        <v>74</v>
      </c>
      <c r="AY537" s="166" t="s">
        <v>160</v>
      </c>
    </row>
    <row r="538" spans="1:65" s="13" customFormat="1" x14ac:dyDescent="0.2">
      <c r="B538" s="159"/>
      <c r="D538" s="155" t="s">
        <v>171</v>
      </c>
      <c r="E538" s="160" t="s">
        <v>1</v>
      </c>
      <c r="F538" s="161" t="s">
        <v>1269</v>
      </c>
      <c r="H538" s="160" t="s">
        <v>1</v>
      </c>
      <c r="L538" s="159"/>
      <c r="M538" s="162"/>
      <c r="N538" s="163"/>
      <c r="O538" s="163"/>
      <c r="P538" s="163"/>
      <c r="Q538" s="163"/>
      <c r="R538" s="163"/>
      <c r="S538" s="163"/>
      <c r="T538" s="164"/>
      <c r="AT538" s="160" t="s">
        <v>171</v>
      </c>
      <c r="AU538" s="160" t="s">
        <v>81</v>
      </c>
      <c r="AV538" s="13" t="s">
        <v>19</v>
      </c>
      <c r="AW538" s="13" t="s">
        <v>31</v>
      </c>
      <c r="AX538" s="13" t="s">
        <v>74</v>
      </c>
      <c r="AY538" s="160" t="s">
        <v>160</v>
      </c>
    </row>
    <row r="539" spans="1:65" s="14" customFormat="1" x14ac:dyDescent="0.2">
      <c r="B539" s="165"/>
      <c r="D539" s="155" t="s">
        <v>171</v>
      </c>
      <c r="E539" s="166" t="s">
        <v>1</v>
      </c>
      <c r="F539" s="167" t="s">
        <v>1526</v>
      </c>
      <c r="H539" s="168">
        <v>97.4</v>
      </c>
      <c r="L539" s="165"/>
      <c r="M539" s="169"/>
      <c r="N539" s="170"/>
      <c r="O539" s="170"/>
      <c r="P539" s="170"/>
      <c r="Q539" s="170"/>
      <c r="R539" s="170"/>
      <c r="S539" s="170"/>
      <c r="T539" s="171"/>
      <c r="AT539" s="166" t="s">
        <v>171</v>
      </c>
      <c r="AU539" s="166" t="s">
        <v>81</v>
      </c>
      <c r="AV539" s="14" t="s">
        <v>81</v>
      </c>
      <c r="AW539" s="14" t="s">
        <v>31</v>
      </c>
      <c r="AX539" s="14" t="s">
        <v>74</v>
      </c>
      <c r="AY539" s="166" t="s">
        <v>160</v>
      </c>
    </row>
    <row r="540" spans="1:65" s="13" customFormat="1" x14ac:dyDescent="0.2">
      <c r="B540" s="159"/>
      <c r="D540" s="155" t="s">
        <v>171</v>
      </c>
      <c r="E540" s="160" t="s">
        <v>1</v>
      </c>
      <c r="F540" s="161" t="s">
        <v>1270</v>
      </c>
      <c r="H540" s="160" t="s">
        <v>1</v>
      </c>
      <c r="L540" s="159"/>
      <c r="M540" s="162"/>
      <c r="N540" s="163"/>
      <c r="O540" s="163"/>
      <c r="P540" s="163"/>
      <c r="Q540" s="163"/>
      <c r="R540" s="163"/>
      <c r="S540" s="163"/>
      <c r="T540" s="164"/>
      <c r="AT540" s="160" t="s">
        <v>171</v>
      </c>
      <c r="AU540" s="160" t="s">
        <v>81</v>
      </c>
      <c r="AV540" s="13" t="s">
        <v>19</v>
      </c>
      <c r="AW540" s="13" t="s">
        <v>31</v>
      </c>
      <c r="AX540" s="13" t="s">
        <v>74</v>
      </c>
      <c r="AY540" s="160" t="s">
        <v>160</v>
      </c>
    </row>
    <row r="541" spans="1:65" s="14" customFormat="1" x14ac:dyDescent="0.2">
      <c r="B541" s="165"/>
      <c r="D541" s="155" t="s">
        <v>171</v>
      </c>
      <c r="E541" s="166" t="s">
        <v>1</v>
      </c>
      <c r="F541" s="167" t="s">
        <v>1527</v>
      </c>
      <c r="H541" s="168">
        <v>110.4</v>
      </c>
      <c r="L541" s="165"/>
      <c r="M541" s="169"/>
      <c r="N541" s="170"/>
      <c r="O541" s="170"/>
      <c r="P541" s="170"/>
      <c r="Q541" s="170"/>
      <c r="R541" s="170"/>
      <c r="S541" s="170"/>
      <c r="T541" s="171"/>
      <c r="AT541" s="166" t="s">
        <v>171</v>
      </c>
      <c r="AU541" s="166" t="s">
        <v>81</v>
      </c>
      <c r="AV541" s="14" t="s">
        <v>81</v>
      </c>
      <c r="AW541" s="14" t="s">
        <v>31</v>
      </c>
      <c r="AX541" s="14" t="s">
        <v>74</v>
      </c>
      <c r="AY541" s="166" t="s">
        <v>160</v>
      </c>
    </row>
    <row r="542" spans="1:65" s="13" customFormat="1" x14ac:dyDescent="0.2">
      <c r="B542" s="159"/>
      <c r="D542" s="155" t="s">
        <v>171</v>
      </c>
      <c r="E542" s="160" t="s">
        <v>1</v>
      </c>
      <c r="F542" s="161" t="s">
        <v>900</v>
      </c>
      <c r="H542" s="160" t="s">
        <v>1</v>
      </c>
      <c r="L542" s="159"/>
      <c r="M542" s="162"/>
      <c r="N542" s="163"/>
      <c r="O542" s="163"/>
      <c r="P542" s="163"/>
      <c r="Q542" s="163"/>
      <c r="R542" s="163"/>
      <c r="S542" s="163"/>
      <c r="T542" s="164"/>
      <c r="AT542" s="160" t="s">
        <v>171</v>
      </c>
      <c r="AU542" s="160" t="s">
        <v>81</v>
      </c>
      <c r="AV542" s="13" t="s">
        <v>19</v>
      </c>
      <c r="AW542" s="13" t="s">
        <v>31</v>
      </c>
      <c r="AX542" s="13" t="s">
        <v>74</v>
      </c>
      <c r="AY542" s="160" t="s">
        <v>160</v>
      </c>
    </row>
    <row r="543" spans="1:65" s="13" customFormat="1" x14ac:dyDescent="0.2">
      <c r="B543" s="159"/>
      <c r="D543" s="155" t="s">
        <v>171</v>
      </c>
      <c r="E543" s="160" t="s">
        <v>1</v>
      </c>
      <c r="F543" s="161" t="s">
        <v>1271</v>
      </c>
      <c r="H543" s="160" t="s">
        <v>1</v>
      </c>
      <c r="L543" s="159"/>
      <c r="M543" s="162"/>
      <c r="N543" s="163"/>
      <c r="O543" s="163"/>
      <c r="P543" s="163"/>
      <c r="Q543" s="163"/>
      <c r="R543" s="163"/>
      <c r="S543" s="163"/>
      <c r="T543" s="164"/>
      <c r="AT543" s="160" t="s">
        <v>171</v>
      </c>
      <c r="AU543" s="160" t="s">
        <v>81</v>
      </c>
      <c r="AV543" s="13" t="s">
        <v>19</v>
      </c>
      <c r="AW543" s="13" t="s">
        <v>31</v>
      </c>
      <c r="AX543" s="13" t="s">
        <v>74</v>
      </c>
      <c r="AY543" s="160" t="s">
        <v>160</v>
      </c>
    </row>
    <row r="544" spans="1:65" s="14" customFormat="1" x14ac:dyDescent="0.2">
      <c r="B544" s="165"/>
      <c r="D544" s="155" t="s">
        <v>171</v>
      </c>
      <c r="E544" s="166" t="s">
        <v>1</v>
      </c>
      <c r="F544" s="167" t="s">
        <v>1528</v>
      </c>
      <c r="H544" s="168">
        <v>28.878</v>
      </c>
      <c r="L544" s="165"/>
      <c r="M544" s="169"/>
      <c r="N544" s="170"/>
      <c r="O544" s="170"/>
      <c r="P544" s="170"/>
      <c r="Q544" s="170"/>
      <c r="R544" s="170"/>
      <c r="S544" s="170"/>
      <c r="T544" s="171"/>
      <c r="AT544" s="166" t="s">
        <v>171</v>
      </c>
      <c r="AU544" s="166" t="s">
        <v>81</v>
      </c>
      <c r="AV544" s="14" t="s">
        <v>81</v>
      </c>
      <c r="AW544" s="14" t="s">
        <v>31</v>
      </c>
      <c r="AX544" s="14" t="s">
        <v>74</v>
      </c>
      <c r="AY544" s="166" t="s">
        <v>160</v>
      </c>
    </row>
    <row r="545" spans="1:65" s="13" customFormat="1" x14ac:dyDescent="0.2">
      <c r="B545" s="159"/>
      <c r="D545" s="155" t="s">
        <v>171</v>
      </c>
      <c r="E545" s="160" t="s">
        <v>1</v>
      </c>
      <c r="F545" s="161" t="s">
        <v>1273</v>
      </c>
      <c r="H545" s="160" t="s">
        <v>1</v>
      </c>
      <c r="L545" s="159"/>
      <c r="M545" s="162"/>
      <c r="N545" s="163"/>
      <c r="O545" s="163"/>
      <c r="P545" s="163"/>
      <c r="Q545" s="163"/>
      <c r="R545" s="163"/>
      <c r="S545" s="163"/>
      <c r="T545" s="164"/>
      <c r="AT545" s="160" t="s">
        <v>171</v>
      </c>
      <c r="AU545" s="160" t="s">
        <v>81</v>
      </c>
      <c r="AV545" s="13" t="s">
        <v>19</v>
      </c>
      <c r="AW545" s="13" t="s">
        <v>31</v>
      </c>
      <c r="AX545" s="13" t="s">
        <v>74</v>
      </c>
      <c r="AY545" s="160" t="s">
        <v>160</v>
      </c>
    </row>
    <row r="546" spans="1:65" s="14" customFormat="1" x14ac:dyDescent="0.2">
      <c r="B546" s="165"/>
      <c r="D546" s="155" t="s">
        <v>171</v>
      </c>
      <c r="E546" s="166" t="s">
        <v>1</v>
      </c>
      <c r="F546" s="167" t="s">
        <v>1529</v>
      </c>
      <c r="H546" s="168">
        <v>31.19</v>
      </c>
      <c r="L546" s="165"/>
      <c r="M546" s="169"/>
      <c r="N546" s="170"/>
      <c r="O546" s="170"/>
      <c r="P546" s="170"/>
      <c r="Q546" s="170"/>
      <c r="R546" s="170"/>
      <c r="S546" s="170"/>
      <c r="T546" s="171"/>
      <c r="AT546" s="166" t="s">
        <v>171</v>
      </c>
      <c r="AU546" s="166" t="s">
        <v>81</v>
      </c>
      <c r="AV546" s="14" t="s">
        <v>81</v>
      </c>
      <c r="AW546" s="14" t="s">
        <v>31</v>
      </c>
      <c r="AX546" s="14" t="s">
        <v>74</v>
      </c>
      <c r="AY546" s="166" t="s">
        <v>160</v>
      </c>
    </row>
    <row r="547" spans="1:65" s="15" customFormat="1" x14ac:dyDescent="0.2">
      <c r="B547" s="172"/>
      <c r="D547" s="155" t="s">
        <v>171</v>
      </c>
      <c r="E547" s="173" t="s">
        <v>1</v>
      </c>
      <c r="F547" s="174" t="s">
        <v>176</v>
      </c>
      <c r="H547" s="175">
        <v>330.83300000000003</v>
      </c>
      <c r="L547" s="172"/>
      <c r="M547" s="176"/>
      <c r="N547" s="177"/>
      <c r="O547" s="177"/>
      <c r="P547" s="177"/>
      <c r="Q547" s="177"/>
      <c r="R547" s="177"/>
      <c r="S547" s="177"/>
      <c r="T547" s="178"/>
      <c r="AT547" s="173" t="s">
        <v>171</v>
      </c>
      <c r="AU547" s="173" t="s">
        <v>81</v>
      </c>
      <c r="AV547" s="15" t="s">
        <v>167</v>
      </c>
      <c r="AW547" s="15" t="s">
        <v>31</v>
      </c>
      <c r="AX547" s="15" t="s">
        <v>19</v>
      </c>
      <c r="AY547" s="173" t="s">
        <v>160</v>
      </c>
    </row>
    <row r="548" spans="1:65" s="2" customFormat="1" ht="24" customHeight="1" x14ac:dyDescent="0.2">
      <c r="A548" s="30"/>
      <c r="B548" s="142"/>
      <c r="C548" s="143" t="s">
        <v>620</v>
      </c>
      <c r="D548" s="143" t="s">
        <v>162</v>
      </c>
      <c r="E548" s="144" t="s">
        <v>949</v>
      </c>
      <c r="F548" s="145" t="s">
        <v>950</v>
      </c>
      <c r="G548" s="146" t="s">
        <v>165</v>
      </c>
      <c r="H548" s="147">
        <v>330.83300000000003</v>
      </c>
      <c r="I548" s="148">
        <v>0</v>
      </c>
      <c r="J548" s="148">
        <f>ROUND(I548*H548,2)</f>
        <v>0</v>
      </c>
      <c r="K548" s="145" t="s">
        <v>166</v>
      </c>
      <c r="L548" s="31"/>
      <c r="M548" s="149" t="s">
        <v>1</v>
      </c>
      <c r="N548" s="150" t="s">
        <v>39</v>
      </c>
      <c r="O548" s="151">
        <v>0.247</v>
      </c>
      <c r="P548" s="151">
        <f>O548*H548</f>
        <v>81.715751000000012</v>
      </c>
      <c r="Q548" s="151">
        <v>4.8000000000000001E-2</v>
      </c>
      <c r="R548" s="151">
        <f>Q548*H548</f>
        <v>15.879984000000002</v>
      </c>
      <c r="S548" s="151">
        <v>4.8000000000000001E-2</v>
      </c>
      <c r="T548" s="152">
        <f>S548*H548</f>
        <v>15.879984000000002</v>
      </c>
      <c r="U548" s="30"/>
      <c r="V548" s="30"/>
      <c r="W548" s="30"/>
      <c r="X548" s="30"/>
      <c r="Y548" s="30"/>
      <c r="Z548" s="30"/>
      <c r="AA548" s="30"/>
      <c r="AB548" s="30"/>
      <c r="AC548" s="30"/>
      <c r="AD548" s="30"/>
      <c r="AE548" s="30"/>
      <c r="AR548" s="153" t="s">
        <v>167</v>
      </c>
      <c r="AT548" s="153" t="s">
        <v>162</v>
      </c>
      <c r="AU548" s="153" t="s">
        <v>81</v>
      </c>
      <c r="AY548" s="18" t="s">
        <v>160</v>
      </c>
      <c r="BE548" s="154">
        <f>IF(N548="základní",J548,0)</f>
        <v>0</v>
      </c>
      <c r="BF548" s="154">
        <f>IF(N548="snížená",J548,0)</f>
        <v>0</v>
      </c>
      <c r="BG548" s="154">
        <f>IF(N548="zákl. přenesená",J548,0)</f>
        <v>0</v>
      </c>
      <c r="BH548" s="154">
        <f>IF(N548="sníž. přenesená",J548,0)</f>
        <v>0</v>
      </c>
      <c r="BI548" s="154">
        <f>IF(N548="nulová",J548,0)</f>
        <v>0</v>
      </c>
      <c r="BJ548" s="18" t="s">
        <v>19</v>
      </c>
      <c r="BK548" s="154">
        <f>ROUND(I548*H548,2)</f>
        <v>0</v>
      </c>
      <c r="BL548" s="18" t="s">
        <v>167</v>
      </c>
      <c r="BM548" s="153" t="s">
        <v>1275</v>
      </c>
    </row>
    <row r="549" spans="1:65" s="2" customFormat="1" x14ac:dyDescent="0.2">
      <c r="A549" s="30"/>
      <c r="B549" s="31"/>
      <c r="C549" s="30"/>
      <c r="D549" s="155" t="s">
        <v>169</v>
      </c>
      <c r="E549" s="30"/>
      <c r="F549" s="156" t="s">
        <v>952</v>
      </c>
      <c r="G549" s="30"/>
      <c r="H549" s="30"/>
      <c r="I549" s="30"/>
      <c r="J549" s="30"/>
      <c r="K549" s="30"/>
      <c r="L549" s="31"/>
      <c r="M549" s="157"/>
      <c r="N549" s="158"/>
      <c r="O549" s="56"/>
      <c r="P549" s="56"/>
      <c r="Q549" s="56"/>
      <c r="R549" s="56"/>
      <c r="S549" s="56"/>
      <c r="T549" s="57"/>
      <c r="U549" s="30"/>
      <c r="V549" s="30"/>
      <c r="W549" s="30"/>
      <c r="X549" s="30"/>
      <c r="Y549" s="30"/>
      <c r="Z549" s="30"/>
      <c r="AA549" s="30"/>
      <c r="AB549" s="30"/>
      <c r="AC549" s="30"/>
      <c r="AD549" s="30"/>
      <c r="AE549" s="30"/>
      <c r="AT549" s="18" t="s">
        <v>169</v>
      </c>
      <c r="AU549" s="18" t="s">
        <v>81</v>
      </c>
    </row>
    <row r="550" spans="1:65" s="13" customFormat="1" x14ac:dyDescent="0.2">
      <c r="B550" s="159"/>
      <c r="D550" s="155" t="s">
        <v>171</v>
      </c>
      <c r="E550" s="160" t="s">
        <v>1</v>
      </c>
      <c r="F550" s="161" t="s">
        <v>941</v>
      </c>
      <c r="H550" s="160" t="s">
        <v>1</v>
      </c>
      <c r="L550" s="159"/>
      <c r="M550" s="162"/>
      <c r="N550" s="163"/>
      <c r="O550" s="163"/>
      <c r="P550" s="163"/>
      <c r="Q550" s="163"/>
      <c r="R550" s="163"/>
      <c r="S550" s="163"/>
      <c r="T550" s="164"/>
      <c r="AT550" s="160" t="s">
        <v>171</v>
      </c>
      <c r="AU550" s="160" t="s">
        <v>81</v>
      </c>
      <c r="AV550" s="13" t="s">
        <v>19</v>
      </c>
      <c r="AW550" s="13" t="s">
        <v>31</v>
      </c>
      <c r="AX550" s="13" t="s">
        <v>74</v>
      </c>
      <c r="AY550" s="160" t="s">
        <v>160</v>
      </c>
    </row>
    <row r="551" spans="1:65" s="14" customFormat="1" x14ac:dyDescent="0.2">
      <c r="B551" s="165"/>
      <c r="D551" s="155" t="s">
        <v>171</v>
      </c>
      <c r="E551" s="166" t="s">
        <v>1</v>
      </c>
      <c r="F551" s="167" t="s">
        <v>1525</v>
      </c>
      <c r="H551" s="168">
        <v>62.965000000000003</v>
      </c>
      <c r="L551" s="165"/>
      <c r="M551" s="169"/>
      <c r="N551" s="170"/>
      <c r="O551" s="170"/>
      <c r="P551" s="170"/>
      <c r="Q551" s="170"/>
      <c r="R551" s="170"/>
      <c r="S551" s="170"/>
      <c r="T551" s="171"/>
      <c r="AT551" s="166" t="s">
        <v>171</v>
      </c>
      <c r="AU551" s="166" t="s">
        <v>81</v>
      </c>
      <c r="AV551" s="14" t="s">
        <v>81</v>
      </c>
      <c r="AW551" s="14" t="s">
        <v>31</v>
      </c>
      <c r="AX551" s="14" t="s">
        <v>74</v>
      </c>
      <c r="AY551" s="166" t="s">
        <v>160</v>
      </c>
    </row>
    <row r="552" spans="1:65" s="13" customFormat="1" x14ac:dyDescent="0.2">
      <c r="B552" s="159"/>
      <c r="D552" s="155" t="s">
        <v>171</v>
      </c>
      <c r="E552" s="160" t="s">
        <v>1</v>
      </c>
      <c r="F552" s="161" t="s">
        <v>1269</v>
      </c>
      <c r="H552" s="160" t="s">
        <v>1</v>
      </c>
      <c r="L552" s="159"/>
      <c r="M552" s="162"/>
      <c r="N552" s="163"/>
      <c r="O552" s="163"/>
      <c r="P552" s="163"/>
      <c r="Q552" s="163"/>
      <c r="R552" s="163"/>
      <c r="S552" s="163"/>
      <c r="T552" s="164"/>
      <c r="AT552" s="160" t="s">
        <v>171</v>
      </c>
      <c r="AU552" s="160" t="s">
        <v>81</v>
      </c>
      <c r="AV552" s="13" t="s">
        <v>19</v>
      </c>
      <c r="AW552" s="13" t="s">
        <v>31</v>
      </c>
      <c r="AX552" s="13" t="s">
        <v>74</v>
      </c>
      <c r="AY552" s="160" t="s">
        <v>160</v>
      </c>
    </row>
    <row r="553" spans="1:65" s="14" customFormat="1" x14ac:dyDescent="0.2">
      <c r="B553" s="165"/>
      <c r="D553" s="155" t="s">
        <v>171</v>
      </c>
      <c r="E553" s="166" t="s">
        <v>1</v>
      </c>
      <c r="F553" s="167" t="s">
        <v>1526</v>
      </c>
      <c r="H553" s="168">
        <v>97.4</v>
      </c>
      <c r="L553" s="165"/>
      <c r="M553" s="169"/>
      <c r="N553" s="170"/>
      <c r="O553" s="170"/>
      <c r="P553" s="170"/>
      <c r="Q553" s="170"/>
      <c r="R553" s="170"/>
      <c r="S553" s="170"/>
      <c r="T553" s="171"/>
      <c r="AT553" s="166" t="s">
        <v>171</v>
      </c>
      <c r="AU553" s="166" t="s">
        <v>81</v>
      </c>
      <c r="AV553" s="14" t="s">
        <v>81</v>
      </c>
      <c r="AW553" s="14" t="s">
        <v>31</v>
      </c>
      <c r="AX553" s="14" t="s">
        <v>74</v>
      </c>
      <c r="AY553" s="166" t="s">
        <v>160</v>
      </c>
    </row>
    <row r="554" spans="1:65" s="13" customFormat="1" x14ac:dyDescent="0.2">
      <c r="B554" s="159"/>
      <c r="D554" s="155" t="s">
        <v>171</v>
      </c>
      <c r="E554" s="160" t="s">
        <v>1</v>
      </c>
      <c r="F554" s="161" t="s">
        <v>1270</v>
      </c>
      <c r="H554" s="160" t="s">
        <v>1</v>
      </c>
      <c r="L554" s="159"/>
      <c r="M554" s="162"/>
      <c r="N554" s="163"/>
      <c r="O554" s="163"/>
      <c r="P554" s="163"/>
      <c r="Q554" s="163"/>
      <c r="R554" s="163"/>
      <c r="S554" s="163"/>
      <c r="T554" s="164"/>
      <c r="AT554" s="160" t="s">
        <v>171</v>
      </c>
      <c r="AU554" s="160" t="s">
        <v>81</v>
      </c>
      <c r="AV554" s="13" t="s">
        <v>19</v>
      </c>
      <c r="AW554" s="13" t="s">
        <v>31</v>
      </c>
      <c r="AX554" s="13" t="s">
        <v>74</v>
      </c>
      <c r="AY554" s="160" t="s">
        <v>160</v>
      </c>
    </row>
    <row r="555" spans="1:65" s="14" customFormat="1" x14ac:dyDescent="0.2">
      <c r="B555" s="165"/>
      <c r="D555" s="155" t="s">
        <v>171</v>
      </c>
      <c r="E555" s="166" t="s">
        <v>1</v>
      </c>
      <c r="F555" s="167" t="s">
        <v>1527</v>
      </c>
      <c r="H555" s="168">
        <v>110.4</v>
      </c>
      <c r="L555" s="165"/>
      <c r="M555" s="169"/>
      <c r="N555" s="170"/>
      <c r="O555" s="170"/>
      <c r="P555" s="170"/>
      <c r="Q555" s="170"/>
      <c r="R555" s="170"/>
      <c r="S555" s="170"/>
      <c r="T555" s="171"/>
      <c r="AT555" s="166" t="s">
        <v>171</v>
      </c>
      <c r="AU555" s="166" t="s">
        <v>81</v>
      </c>
      <c r="AV555" s="14" t="s">
        <v>81</v>
      </c>
      <c r="AW555" s="14" t="s">
        <v>31</v>
      </c>
      <c r="AX555" s="14" t="s">
        <v>74</v>
      </c>
      <c r="AY555" s="166" t="s">
        <v>160</v>
      </c>
    </row>
    <row r="556" spans="1:65" s="13" customFormat="1" x14ac:dyDescent="0.2">
      <c r="B556" s="159"/>
      <c r="D556" s="155" t="s">
        <v>171</v>
      </c>
      <c r="E556" s="160" t="s">
        <v>1</v>
      </c>
      <c r="F556" s="161" t="s">
        <v>900</v>
      </c>
      <c r="H556" s="160" t="s">
        <v>1</v>
      </c>
      <c r="L556" s="159"/>
      <c r="M556" s="162"/>
      <c r="N556" s="163"/>
      <c r="O556" s="163"/>
      <c r="P556" s="163"/>
      <c r="Q556" s="163"/>
      <c r="R556" s="163"/>
      <c r="S556" s="163"/>
      <c r="T556" s="164"/>
      <c r="AT556" s="160" t="s">
        <v>171</v>
      </c>
      <c r="AU556" s="160" t="s">
        <v>81</v>
      </c>
      <c r="AV556" s="13" t="s">
        <v>19</v>
      </c>
      <c r="AW556" s="13" t="s">
        <v>31</v>
      </c>
      <c r="AX556" s="13" t="s">
        <v>74</v>
      </c>
      <c r="AY556" s="160" t="s">
        <v>160</v>
      </c>
    </row>
    <row r="557" spans="1:65" s="13" customFormat="1" x14ac:dyDescent="0.2">
      <c r="B557" s="159"/>
      <c r="D557" s="155" t="s">
        <v>171</v>
      </c>
      <c r="E557" s="160" t="s">
        <v>1</v>
      </c>
      <c r="F557" s="161" t="s">
        <v>1271</v>
      </c>
      <c r="H557" s="160" t="s">
        <v>1</v>
      </c>
      <c r="L557" s="159"/>
      <c r="M557" s="162"/>
      <c r="N557" s="163"/>
      <c r="O557" s="163"/>
      <c r="P557" s="163"/>
      <c r="Q557" s="163"/>
      <c r="R557" s="163"/>
      <c r="S557" s="163"/>
      <c r="T557" s="164"/>
      <c r="AT557" s="160" t="s">
        <v>171</v>
      </c>
      <c r="AU557" s="160" t="s">
        <v>81</v>
      </c>
      <c r="AV557" s="13" t="s">
        <v>19</v>
      </c>
      <c r="AW557" s="13" t="s">
        <v>31</v>
      </c>
      <c r="AX557" s="13" t="s">
        <v>74</v>
      </c>
      <c r="AY557" s="160" t="s">
        <v>160</v>
      </c>
    </row>
    <row r="558" spans="1:65" s="14" customFormat="1" x14ac:dyDescent="0.2">
      <c r="B558" s="165"/>
      <c r="D558" s="155" t="s">
        <v>171</v>
      </c>
      <c r="E558" s="166" t="s">
        <v>1</v>
      </c>
      <c r="F558" s="167" t="s">
        <v>1528</v>
      </c>
      <c r="H558" s="168">
        <v>28.878</v>
      </c>
      <c r="L558" s="165"/>
      <c r="M558" s="169"/>
      <c r="N558" s="170"/>
      <c r="O558" s="170"/>
      <c r="P558" s="170"/>
      <c r="Q558" s="170"/>
      <c r="R558" s="170"/>
      <c r="S558" s="170"/>
      <c r="T558" s="171"/>
      <c r="AT558" s="166" t="s">
        <v>171</v>
      </c>
      <c r="AU558" s="166" t="s">
        <v>81</v>
      </c>
      <c r="AV558" s="14" t="s">
        <v>81</v>
      </c>
      <c r="AW558" s="14" t="s">
        <v>31</v>
      </c>
      <c r="AX558" s="14" t="s">
        <v>74</v>
      </c>
      <c r="AY558" s="166" t="s">
        <v>160</v>
      </c>
    </row>
    <row r="559" spans="1:65" s="13" customFormat="1" x14ac:dyDescent="0.2">
      <c r="B559" s="159"/>
      <c r="D559" s="155" t="s">
        <v>171</v>
      </c>
      <c r="E559" s="160" t="s">
        <v>1</v>
      </c>
      <c r="F559" s="161" t="s">
        <v>1273</v>
      </c>
      <c r="H559" s="160" t="s">
        <v>1</v>
      </c>
      <c r="L559" s="159"/>
      <c r="M559" s="162"/>
      <c r="N559" s="163"/>
      <c r="O559" s="163"/>
      <c r="P559" s="163"/>
      <c r="Q559" s="163"/>
      <c r="R559" s="163"/>
      <c r="S559" s="163"/>
      <c r="T559" s="164"/>
      <c r="AT559" s="160" t="s">
        <v>171</v>
      </c>
      <c r="AU559" s="160" t="s">
        <v>81</v>
      </c>
      <c r="AV559" s="13" t="s">
        <v>19</v>
      </c>
      <c r="AW559" s="13" t="s">
        <v>31</v>
      </c>
      <c r="AX559" s="13" t="s">
        <v>74</v>
      </c>
      <c r="AY559" s="160" t="s">
        <v>160</v>
      </c>
    </row>
    <row r="560" spans="1:65" s="14" customFormat="1" x14ac:dyDescent="0.2">
      <c r="B560" s="165"/>
      <c r="D560" s="155" t="s">
        <v>171</v>
      </c>
      <c r="E560" s="166" t="s">
        <v>1</v>
      </c>
      <c r="F560" s="167" t="s">
        <v>1529</v>
      </c>
      <c r="H560" s="168">
        <v>31.19</v>
      </c>
      <c r="L560" s="165"/>
      <c r="M560" s="169"/>
      <c r="N560" s="170"/>
      <c r="O560" s="170"/>
      <c r="P560" s="170"/>
      <c r="Q560" s="170"/>
      <c r="R560" s="170"/>
      <c r="S560" s="170"/>
      <c r="T560" s="171"/>
      <c r="AT560" s="166" t="s">
        <v>171</v>
      </c>
      <c r="AU560" s="166" t="s">
        <v>81</v>
      </c>
      <c r="AV560" s="14" t="s">
        <v>81</v>
      </c>
      <c r="AW560" s="14" t="s">
        <v>31</v>
      </c>
      <c r="AX560" s="14" t="s">
        <v>74</v>
      </c>
      <c r="AY560" s="166" t="s">
        <v>160</v>
      </c>
    </row>
    <row r="561" spans="1:65" s="15" customFormat="1" x14ac:dyDescent="0.2">
      <c r="B561" s="172"/>
      <c r="D561" s="155" t="s">
        <v>171</v>
      </c>
      <c r="E561" s="173" t="s">
        <v>1</v>
      </c>
      <c r="F561" s="174" t="s">
        <v>176</v>
      </c>
      <c r="H561" s="175">
        <v>330.83300000000003</v>
      </c>
      <c r="L561" s="172"/>
      <c r="M561" s="176"/>
      <c r="N561" s="177"/>
      <c r="O561" s="177"/>
      <c r="P561" s="177"/>
      <c r="Q561" s="177"/>
      <c r="R561" s="177"/>
      <c r="S561" s="177"/>
      <c r="T561" s="178"/>
      <c r="AT561" s="173" t="s">
        <v>171</v>
      </c>
      <c r="AU561" s="173" t="s">
        <v>81</v>
      </c>
      <c r="AV561" s="15" t="s">
        <v>167</v>
      </c>
      <c r="AW561" s="15" t="s">
        <v>31</v>
      </c>
      <c r="AX561" s="15" t="s">
        <v>19</v>
      </c>
      <c r="AY561" s="173" t="s">
        <v>160</v>
      </c>
    </row>
    <row r="562" spans="1:65" s="2" customFormat="1" ht="16.5" customHeight="1" x14ac:dyDescent="0.2">
      <c r="A562" s="30"/>
      <c r="B562" s="142"/>
      <c r="C562" s="143" t="s">
        <v>728</v>
      </c>
      <c r="D562" s="143" t="s">
        <v>162</v>
      </c>
      <c r="E562" s="144" t="s">
        <v>953</v>
      </c>
      <c r="F562" s="145" t="s">
        <v>954</v>
      </c>
      <c r="G562" s="146" t="s">
        <v>165</v>
      </c>
      <c r="H562" s="147">
        <v>29.478000000000002</v>
      </c>
      <c r="I562" s="148">
        <v>0</v>
      </c>
      <c r="J562" s="148">
        <f>ROUND(I562*H562,2)</f>
        <v>0</v>
      </c>
      <c r="K562" s="145" t="s">
        <v>166</v>
      </c>
      <c r="L562" s="31"/>
      <c r="M562" s="149" t="s">
        <v>1</v>
      </c>
      <c r="N562" s="150" t="s">
        <v>39</v>
      </c>
      <c r="O562" s="151">
        <v>0.33500000000000002</v>
      </c>
      <c r="P562" s="151">
        <f>O562*H562</f>
        <v>9.8751300000000004</v>
      </c>
      <c r="Q562" s="151">
        <v>0</v>
      </c>
      <c r="R562" s="151">
        <f>Q562*H562</f>
        <v>0</v>
      </c>
      <c r="S562" s="151">
        <v>0</v>
      </c>
      <c r="T562" s="152">
        <f>S562*H562</f>
        <v>0</v>
      </c>
      <c r="U562" s="30"/>
      <c r="V562" s="30"/>
      <c r="W562" s="30"/>
      <c r="X562" s="30"/>
      <c r="Y562" s="30"/>
      <c r="Z562" s="30"/>
      <c r="AA562" s="30"/>
      <c r="AB562" s="30"/>
      <c r="AC562" s="30"/>
      <c r="AD562" s="30"/>
      <c r="AE562" s="30"/>
      <c r="AR562" s="153" t="s">
        <v>167</v>
      </c>
      <c r="AT562" s="153" t="s">
        <v>162</v>
      </c>
      <c r="AU562" s="153" t="s">
        <v>81</v>
      </c>
      <c r="AY562" s="18" t="s">
        <v>160</v>
      </c>
      <c r="BE562" s="154">
        <f>IF(N562="základní",J562,0)</f>
        <v>0</v>
      </c>
      <c r="BF562" s="154">
        <f>IF(N562="snížená",J562,0)</f>
        <v>0</v>
      </c>
      <c r="BG562" s="154">
        <f>IF(N562="zákl. přenesená",J562,0)</f>
        <v>0</v>
      </c>
      <c r="BH562" s="154">
        <f>IF(N562="sníž. přenesená",J562,0)</f>
        <v>0</v>
      </c>
      <c r="BI562" s="154">
        <f>IF(N562="nulová",J562,0)</f>
        <v>0</v>
      </c>
      <c r="BJ562" s="18" t="s">
        <v>19</v>
      </c>
      <c r="BK562" s="154">
        <f>ROUND(I562*H562,2)</f>
        <v>0</v>
      </c>
      <c r="BL562" s="18" t="s">
        <v>167</v>
      </c>
      <c r="BM562" s="153" t="s">
        <v>1276</v>
      </c>
    </row>
    <row r="563" spans="1:65" s="2" customFormat="1" x14ac:dyDescent="0.2">
      <c r="A563" s="30"/>
      <c r="B563" s="31"/>
      <c r="C563" s="30"/>
      <c r="D563" s="155" t="s">
        <v>169</v>
      </c>
      <c r="E563" s="30"/>
      <c r="F563" s="156" t="s">
        <v>954</v>
      </c>
      <c r="G563" s="30"/>
      <c r="H563" s="30"/>
      <c r="I563" s="30"/>
      <c r="J563" s="30"/>
      <c r="K563" s="30"/>
      <c r="L563" s="31"/>
      <c r="M563" s="157"/>
      <c r="N563" s="158"/>
      <c r="O563" s="56"/>
      <c r="P563" s="56"/>
      <c r="Q563" s="56"/>
      <c r="R563" s="56"/>
      <c r="S563" s="56"/>
      <c r="T563" s="57"/>
      <c r="U563" s="30"/>
      <c r="V563" s="30"/>
      <c r="W563" s="30"/>
      <c r="X563" s="30"/>
      <c r="Y563" s="30"/>
      <c r="Z563" s="30"/>
      <c r="AA563" s="30"/>
      <c r="AB563" s="30"/>
      <c r="AC563" s="30"/>
      <c r="AD563" s="30"/>
      <c r="AE563" s="30"/>
      <c r="AT563" s="18" t="s">
        <v>169</v>
      </c>
      <c r="AU563" s="18" t="s">
        <v>81</v>
      </c>
    </row>
    <row r="564" spans="1:65" s="13" customFormat="1" x14ac:dyDescent="0.2">
      <c r="B564" s="159"/>
      <c r="D564" s="155" t="s">
        <v>171</v>
      </c>
      <c r="E564" s="160" t="s">
        <v>1</v>
      </c>
      <c r="F564" s="161" t="s">
        <v>1277</v>
      </c>
      <c r="H564" s="160" t="s">
        <v>1</v>
      </c>
      <c r="L564" s="159"/>
      <c r="M564" s="162"/>
      <c r="N564" s="163"/>
      <c r="O564" s="163"/>
      <c r="P564" s="163"/>
      <c r="Q564" s="163"/>
      <c r="R564" s="163"/>
      <c r="S564" s="163"/>
      <c r="T564" s="164"/>
      <c r="AT564" s="160" t="s">
        <v>171</v>
      </c>
      <c r="AU564" s="160" t="s">
        <v>81</v>
      </c>
      <c r="AV564" s="13" t="s">
        <v>19</v>
      </c>
      <c r="AW564" s="13" t="s">
        <v>31</v>
      </c>
      <c r="AX564" s="13" t="s">
        <v>74</v>
      </c>
      <c r="AY564" s="160" t="s">
        <v>160</v>
      </c>
    </row>
    <row r="565" spans="1:65" s="14" customFormat="1" x14ac:dyDescent="0.2">
      <c r="B565" s="165"/>
      <c r="D565" s="155" t="s">
        <v>171</v>
      </c>
      <c r="E565" s="166" t="s">
        <v>1</v>
      </c>
      <c r="F565" s="167" t="s">
        <v>1530</v>
      </c>
      <c r="H565" s="168">
        <v>29.478000000000002</v>
      </c>
      <c r="L565" s="165"/>
      <c r="M565" s="169"/>
      <c r="N565" s="170"/>
      <c r="O565" s="170"/>
      <c r="P565" s="170"/>
      <c r="Q565" s="170"/>
      <c r="R565" s="170"/>
      <c r="S565" s="170"/>
      <c r="T565" s="171"/>
      <c r="AT565" s="166" t="s">
        <v>171</v>
      </c>
      <c r="AU565" s="166" t="s">
        <v>81</v>
      </c>
      <c r="AV565" s="14" t="s">
        <v>81</v>
      </c>
      <c r="AW565" s="14" t="s">
        <v>31</v>
      </c>
      <c r="AX565" s="14" t="s">
        <v>19</v>
      </c>
      <c r="AY565" s="166" t="s">
        <v>160</v>
      </c>
    </row>
    <row r="566" spans="1:65" s="2" customFormat="1" ht="24" customHeight="1" x14ac:dyDescent="0.2">
      <c r="A566" s="30"/>
      <c r="B566" s="142"/>
      <c r="C566" s="143" t="s">
        <v>730</v>
      </c>
      <c r="D566" s="143" t="s">
        <v>162</v>
      </c>
      <c r="E566" s="144" t="s">
        <v>958</v>
      </c>
      <c r="F566" s="145" t="s">
        <v>959</v>
      </c>
      <c r="G566" s="146" t="s">
        <v>165</v>
      </c>
      <c r="H566" s="147">
        <v>29.478000000000002</v>
      </c>
      <c r="I566" s="148">
        <v>0</v>
      </c>
      <c r="J566" s="148">
        <f>ROUND(I566*H566,2)</f>
        <v>0</v>
      </c>
      <c r="K566" s="145" t="s">
        <v>166</v>
      </c>
      <c r="L566" s="31"/>
      <c r="M566" s="149" t="s">
        <v>1</v>
      </c>
      <c r="N566" s="150" t="s">
        <v>39</v>
      </c>
      <c r="O566" s="151">
        <v>0.28000000000000003</v>
      </c>
      <c r="P566" s="151">
        <f>O566*H566</f>
        <v>8.2538400000000021</v>
      </c>
      <c r="Q566" s="151">
        <v>4.8000000000000001E-2</v>
      </c>
      <c r="R566" s="151">
        <f>Q566*H566</f>
        <v>1.4149440000000002</v>
      </c>
      <c r="S566" s="151">
        <v>4.8000000000000001E-2</v>
      </c>
      <c r="T566" s="152">
        <f>S566*H566</f>
        <v>1.4149440000000002</v>
      </c>
      <c r="U566" s="30"/>
      <c r="V566" s="30"/>
      <c r="W566" s="30"/>
      <c r="X566" s="30"/>
      <c r="Y566" s="30"/>
      <c r="Z566" s="30"/>
      <c r="AA566" s="30"/>
      <c r="AB566" s="30"/>
      <c r="AC566" s="30"/>
      <c r="AD566" s="30"/>
      <c r="AE566" s="30"/>
      <c r="AR566" s="153" t="s">
        <v>167</v>
      </c>
      <c r="AT566" s="153" t="s">
        <v>162</v>
      </c>
      <c r="AU566" s="153" t="s">
        <v>81</v>
      </c>
      <c r="AY566" s="18" t="s">
        <v>160</v>
      </c>
      <c r="BE566" s="154">
        <f>IF(N566="základní",J566,0)</f>
        <v>0</v>
      </c>
      <c r="BF566" s="154">
        <f>IF(N566="snížená",J566,0)</f>
        <v>0</v>
      </c>
      <c r="BG566" s="154">
        <f>IF(N566="zákl. přenesená",J566,0)</f>
        <v>0</v>
      </c>
      <c r="BH566" s="154">
        <f>IF(N566="sníž. přenesená",J566,0)</f>
        <v>0</v>
      </c>
      <c r="BI566" s="154">
        <f>IF(N566="nulová",J566,0)</f>
        <v>0</v>
      </c>
      <c r="BJ566" s="18" t="s">
        <v>19</v>
      </c>
      <c r="BK566" s="154">
        <f>ROUND(I566*H566,2)</f>
        <v>0</v>
      </c>
      <c r="BL566" s="18" t="s">
        <v>167</v>
      </c>
      <c r="BM566" s="153" t="s">
        <v>1279</v>
      </c>
    </row>
    <row r="567" spans="1:65" s="2" customFormat="1" x14ac:dyDescent="0.2">
      <c r="A567" s="30"/>
      <c r="B567" s="31"/>
      <c r="C567" s="30"/>
      <c r="D567" s="155" t="s">
        <v>169</v>
      </c>
      <c r="E567" s="30"/>
      <c r="F567" s="156" t="s">
        <v>961</v>
      </c>
      <c r="G567" s="30"/>
      <c r="H567" s="30"/>
      <c r="I567" s="30"/>
      <c r="J567" s="30"/>
      <c r="K567" s="30"/>
      <c r="L567" s="31"/>
      <c r="M567" s="157"/>
      <c r="N567" s="158"/>
      <c r="O567" s="56"/>
      <c r="P567" s="56"/>
      <c r="Q567" s="56"/>
      <c r="R567" s="56"/>
      <c r="S567" s="56"/>
      <c r="T567" s="57"/>
      <c r="U567" s="30"/>
      <c r="V567" s="30"/>
      <c r="W567" s="30"/>
      <c r="X567" s="30"/>
      <c r="Y567" s="30"/>
      <c r="Z567" s="30"/>
      <c r="AA567" s="30"/>
      <c r="AB567" s="30"/>
      <c r="AC567" s="30"/>
      <c r="AD567" s="30"/>
      <c r="AE567" s="30"/>
      <c r="AT567" s="18" t="s">
        <v>169</v>
      </c>
      <c r="AU567" s="18" t="s">
        <v>81</v>
      </c>
    </row>
    <row r="568" spans="1:65" s="13" customFormat="1" x14ac:dyDescent="0.2">
      <c r="B568" s="159"/>
      <c r="D568" s="155" t="s">
        <v>171</v>
      </c>
      <c r="E568" s="160" t="s">
        <v>1</v>
      </c>
      <c r="F568" s="161" t="s">
        <v>1277</v>
      </c>
      <c r="H568" s="160" t="s">
        <v>1</v>
      </c>
      <c r="L568" s="159"/>
      <c r="M568" s="162"/>
      <c r="N568" s="163"/>
      <c r="O568" s="163"/>
      <c r="P568" s="163"/>
      <c r="Q568" s="163"/>
      <c r="R568" s="163"/>
      <c r="S568" s="163"/>
      <c r="T568" s="164"/>
      <c r="AT568" s="160" t="s">
        <v>171</v>
      </c>
      <c r="AU568" s="160" t="s">
        <v>81</v>
      </c>
      <c r="AV568" s="13" t="s">
        <v>19</v>
      </c>
      <c r="AW568" s="13" t="s">
        <v>31</v>
      </c>
      <c r="AX568" s="13" t="s">
        <v>74</v>
      </c>
      <c r="AY568" s="160" t="s">
        <v>160</v>
      </c>
    </row>
    <row r="569" spans="1:65" s="14" customFormat="1" x14ac:dyDescent="0.2">
      <c r="B569" s="165"/>
      <c r="D569" s="155" t="s">
        <v>171</v>
      </c>
      <c r="E569" s="166" t="s">
        <v>1</v>
      </c>
      <c r="F569" s="167" t="s">
        <v>1530</v>
      </c>
      <c r="H569" s="168">
        <v>29.478000000000002</v>
      </c>
      <c r="L569" s="165"/>
      <c r="M569" s="169"/>
      <c r="N569" s="170"/>
      <c r="O569" s="170"/>
      <c r="P569" s="170"/>
      <c r="Q569" s="170"/>
      <c r="R569" s="170"/>
      <c r="S569" s="170"/>
      <c r="T569" s="171"/>
      <c r="AT569" s="166" t="s">
        <v>171</v>
      </c>
      <c r="AU569" s="166" t="s">
        <v>81</v>
      </c>
      <c r="AV569" s="14" t="s">
        <v>81</v>
      </c>
      <c r="AW569" s="14" t="s">
        <v>31</v>
      </c>
      <c r="AX569" s="14" t="s">
        <v>19</v>
      </c>
      <c r="AY569" s="166" t="s">
        <v>160</v>
      </c>
    </row>
    <row r="570" spans="1:65" s="2" customFormat="1" ht="24" customHeight="1" x14ac:dyDescent="0.2">
      <c r="A570" s="30"/>
      <c r="B570" s="142"/>
      <c r="C570" s="143" t="s">
        <v>1531</v>
      </c>
      <c r="D570" s="143" t="s">
        <v>162</v>
      </c>
      <c r="E570" s="144" t="s">
        <v>962</v>
      </c>
      <c r="F570" s="145" t="s">
        <v>963</v>
      </c>
      <c r="G570" s="146" t="s">
        <v>165</v>
      </c>
      <c r="H570" s="147">
        <v>360.31099999999998</v>
      </c>
      <c r="I570" s="148">
        <v>0</v>
      </c>
      <c r="J570" s="148">
        <f>ROUND(I570*H570,2)</f>
        <v>0</v>
      </c>
      <c r="K570" s="145" t="s">
        <v>166</v>
      </c>
      <c r="L570" s="31"/>
      <c r="M570" s="149" t="s">
        <v>1</v>
      </c>
      <c r="N570" s="150" t="s">
        <v>39</v>
      </c>
      <c r="O570" s="151">
        <v>2.2200000000000002</v>
      </c>
      <c r="P570" s="151">
        <f>O570*H570</f>
        <v>799.89042000000006</v>
      </c>
      <c r="Q570" s="151">
        <v>0</v>
      </c>
      <c r="R570" s="151">
        <f>Q570*H570</f>
        <v>0</v>
      </c>
      <c r="S570" s="151">
        <v>7.7899999999999997E-2</v>
      </c>
      <c r="T570" s="152">
        <f>S570*H570</f>
        <v>28.068226899999996</v>
      </c>
      <c r="U570" s="30"/>
      <c r="V570" s="30"/>
      <c r="W570" s="30"/>
      <c r="X570" s="30"/>
      <c r="Y570" s="30"/>
      <c r="Z570" s="30"/>
      <c r="AA570" s="30"/>
      <c r="AB570" s="30"/>
      <c r="AC570" s="30"/>
      <c r="AD570" s="30"/>
      <c r="AE570" s="30"/>
      <c r="AR570" s="153" t="s">
        <v>167</v>
      </c>
      <c r="AT570" s="153" t="s">
        <v>162</v>
      </c>
      <c r="AU570" s="153" t="s">
        <v>81</v>
      </c>
      <c r="AY570" s="18" t="s">
        <v>160</v>
      </c>
      <c r="BE570" s="154">
        <f>IF(N570="základní",J570,0)</f>
        <v>0</v>
      </c>
      <c r="BF570" s="154">
        <f>IF(N570="snížená",J570,0)</f>
        <v>0</v>
      </c>
      <c r="BG570" s="154">
        <f>IF(N570="zákl. přenesená",J570,0)</f>
        <v>0</v>
      </c>
      <c r="BH570" s="154">
        <f>IF(N570="sníž. přenesená",J570,0)</f>
        <v>0</v>
      </c>
      <c r="BI570" s="154">
        <f>IF(N570="nulová",J570,0)</f>
        <v>0</v>
      </c>
      <c r="BJ570" s="18" t="s">
        <v>19</v>
      </c>
      <c r="BK570" s="154">
        <f>ROUND(I570*H570,2)</f>
        <v>0</v>
      </c>
      <c r="BL570" s="18" t="s">
        <v>167</v>
      </c>
      <c r="BM570" s="153" t="s">
        <v>964</v>
      </c>
    </row>
    <row r="571" spans="1:65" s="2" customFormat="1" ht="29.25" x14ac:dyDescent="0.2">
      <c r="A571" s="30"/>
      <c r="B571" s="31"/>
      <c r="C571" s="30"/>
      <c r="D571" s="155" t="s">
        <v>169</v>
      </c>
      <c r="E571" s="30"/>
      <c r="F571" s="156" t="s">
        <v>965</v>
      </c>
      <c r="G571" s="30"/>
      <c r="H571" s="30"/>
      <c r="I571" s="30"/>
      <c r="J571" s="30"/>
      <c r="K571" s="30"/>
      <c r="L571" s="31"/>
      <c r="M571" s="157"/>
      <c r="N571" s="158"/>
      <c r="O571" s="56"/>
      <c r="P571" s="56"/>
      <c r="Q571" s="56"/>
      <c r="R571" s="56"/>
      <c r="S571" s="56"/>
      <c r="T571" s="57"/>
      <c r="U571" s="30"/>
      <c r="V571" s="30"/>
      <c r="W571" s="30"/>
      <c r="X571" s="30"/>
      <c r="Y571" s="30"/>
      <c r="Z571" s="30"/>
      <c r="AA571" s="30"/>
      <c r="AB571" s="30"/>
      <c r="AC571" s="30"/>
      <c r="AD571" s="30"/>
      <c r="AE571" s="30"/>
      <c r="AT571" s="18" t="s">
        <v>169</v>
      </c>
      <c r="AU571" s="18" t="s">
        <v>81</v>
      </c>
    </row>
    <row r="572" spans="1:65" s="13" customFormat="1" x14ac:dyDescent="0.2">
      <c r="B572" s="159"/>
      <c r="D572" s="155" t="s">
        <v>171</v>
      </c>
      <c r="E572" s="160" t="s">
        <v>1</v>
      </c>
      <c r="F572" s="161" t="s">
        <v>941</v>
      </c>
      <c r="H572" s="160" t="s">
        <v>1</v>
      </c>
      <c r="L572" s="159"/>
      <c r="M572" s="162"/>
      <c r="N572" s="163"/>
      <c r="O572" s="163"/>
      <c r="P572" s="163"/>
      <c r="Q572" s="163"/>
      <c r="R572" s="163"/>
      <c r="S572" s="163"/>
      <c r="T572" s="164"/>
      <c r="AT572" s="160" t="s">
        <v>171</v>
      </c>
      <c r="AU572" s="160" t="s">
        <v>81</v>
      </c>
      <c r="AV572" s="13" t="s">
        <v>19</v>
      </c>
      <c r="AW572" s="13" t="s">
        <v>31</v>
      </c>
      <c r="AX572" s="13" t="s">
        <v>74</v>
      </c>
      <c r="AY572" s="160" t="s">
        <v>160</v>
      </c>
    </row>
    <row r="573" spans="1:65" s="14" customFormat="1" x14ac:dyDescent="0.2">
      <c r="B573" s="165"/>
      <c r="D573" s="155" t="s">
        <v>171</v>
      </c>
      <c r="E573" s="166" t="s">
        <v>1</v>
      </c>
      <c r="F573" s="167" t="s">
        <v>1525</v>
      </c>
      <c r="H573" s="168">
        <v>62.965000000000003</v>
      </c>
      <c r="L573" s="165"/>
      <c r="M573" s="169"/>
      <c r="N573" s="170"/>
      <c r="O573" s="170"/>
      <c r="P573" s="170"/>
      <c r="Q573" s="170"/>
      <c r="R573" s="170"/>
      <c r="S573" s="170"/>
      <c r="T573" s="171"/>
      <c r="AT573" s="166" t="s">
        <v>171</v>
      </c>
      <c r="AU573" s="166" t="s">
        <v>81</v>
      </c>
      <c r="AV573" s="14" t="s">
        <v>81</v>
      </c>
      <c r="AW573" s="14" t="s">
        <v>31</v>
      </c>
      <c r="AX573" s="14" t="s">
        <v>74</v>
      </c>
      <c r="AY573" s="166" t="s">
        <v>160</v>
      </c>
    </row>
    <row r="574" spans="1:65" s="13" customFormat="1" x14ac:dyDescent="0.2">
      <c r="B574" s="159"/>
      <c r="D574" s="155" t="s">
        <v>171</v>
      </c>
      <c r="E574" s="160" t="s">
        <v>1</v>
      </c>
      <c r="F574" s="161" t="s">
        <v>1269</v>
      </c>
      <c r="H574" s="160" t="s">
        <v>1</v>
      </c>
      <c r="L574" s="159"/>
      <c r="M574" s="162"/>
      <c r="N574" s="163"/>
      <c r="O574" s="163"/>
      <c r="P574" s="163"/>
      <c r="Q574" s="163"/>
      <c r="R574" s="163"/>
      <c r="S574" s="163"/>
      <c r="T574" s="164"/>
      <c r="AT574" s="160" t="s">
        <v>171</v>
      </c>
      <c r="AU574" s="160" t="s">
        <v>81</v>
      </c>
      <c r="AV574" s="13" t="s">
        <v>19</v>
      </c>
      <c r="AW574" s="13" t="s">
        <v>31</v>
      </c>
      <c r="AX574" s="13" t="s">
        <v>74</v>
      </c>
      <c r="AY574" s="160" t="s">
        <v>160</v>
      </c>
    </row>
    <row r="575" spans="1:65" s="14" customFormat="1" x14ac:dyDescent="0.2">
      <c r="B575" s="165"/>
      <c r="D575" s="155" t="s">
        <v>171</v>
      </c>
      <c r="E575" s="166" t="s">
        <v>1</v>
      </c>
      <c r="F575" s="167" t="s">
        <v>1526</v>
      </c>
      <c r="H575" s="168">
        <v>97.4</v>
      </c>
      <c r="L575" s="165"/>
      <c r="M575" s="169"/>
      <c r="N575" s="170"/>
      <c r="O575" s="170"/>
      <c r="P575" s="170"/>
      <c r="Q575" s="170"/>
      <c r="R575" s="170"/>
      <c r="S575" s="170"/>
      <c r="T575" s="171"/>
      <c r="AT575" s="166" t="s">
        <v>171</v>
      </c>
      <c r="AU575" s="166" t="s">
        <v>81</v>
      </c>
      <c r="AV575" s="14" t="s">
        <v>81</v>
      </c>
      <c r="AW575" s="14" t="s">
        <v>31</v>
      </c>
      <c r="AX575" s="14" t="s">
        <v>74</v>
      </c>
      <c r="AY575" s="166" t="s">
        <v>160</v>
      </c>
    </row>
    <row r="576" spans="1:65" s="13" customFormat="1" x14ac:dyDescent="0.2">
      <c r="B576" s="159"/>
      <c r="D576" s="155" t="s">
        <v>171</v>
      </c>
      <c r="E576" s="160" t="s">
        <v>1</v>
      </c>
      <c r="F576" s="161" t="s">
        <v>1270</v>
      </c>
      <c r="H576" s="160" t="s">
        <v>1</v>
      </c>
      <c r="L576" s="159"/>
      <c r="M576" s="162"/>
      <c r="N576" s="163"/>
      <c r="O576" s="163"/>
      <c r="P576" s="163"/>
      <c r="Q576" s="163"/>
      <c r="R576" s="163"/>
      <c r="S576" s="163"/>
      <c r="T576" s="164"/>
      <c r="AT576" s="160" t="s">
        <v>171</v>
      </c>
      <c r="AU576" s="160" t="s">
        <v>81</v>
      </c>
      <c r="AV576" s="13" t="s">
        <v>19</v>
      </c>
      <c r="AW576" s="13" t="s">
        <v>31</v>
      </c>
      <c r="AX576" s="13" t="s">
        <v>74</v>
      </c>
      <c r="AY576" s="160" t="s">
        <v>160</v>
      </c>
    </row>
    <row r="577" spans="1:65" s="14" customFormat="1" x14ac:dyDescent="0.2">
      <c r="B577" s="165"/>
      <c r="D577" s="155" t="s">
        <v>171</v>
      </c>
      <c r="E577" s="166" t="s">
        <v>1</v>
      </c>
      <c r="F577" s="167" t="s">
        <v>1527</v>
      </c>
      <c r="H577" s="168">
        <v>110.4</v>
      </c>
      <c r="L577" s="165"/>
      <c r="M577" s="169"/>
      <c r="N577" s="170"/>
      <c r="O577" s="170"/>
      <c r="P577" s="170"/>
      <c r="Q577" s="170"/>
      <c r="R577" s="170"/>
      <c r="S577" s="170"/>
      <c r="T577" s="171"/>
      <c r="AT577" s="166" t="s">
        <v>171</v>
      </c>
      <c r="AU577" s="166" t="s">
        <v>81</v>
      </c>
      <c r="AV577" s="14" t="s">
        <v>81</v>
      </c>
      <c r="AW577" s="14" t="s">
        <v>31</v>
      </c>
      <c r="AX577" s="14" t="s">
        <v>74</v>
      </c>
      <c r="AY577" s="166" t="s">
        <v>160</v>
      </c>
    </row>
    <row r="578" spans="1:65" s="13" customFormat="1" x14ac:dyDescent="0.2">
      <c r="B578" s="159"/>
      <c r="D578" s="155" t="s">
        <v>171</v>
      </c>
      <c r="E578" s="160" t="s">
        <v>1</v>
      </c>
      <c r="F578" s="161" t="s">
        <v>900</v>
      </c>
      <c r="H578" s="160" t="s">
        <v>1</v>
      </c>
      <c r="L578" s="159"/>
      <c r="M578" s="162"/>
      <c r="N578" s="163"/>
      <c r="O578" s="163"/>
      <c r="P578" s="163"/>
      <c r="Q578" s="163"/>
      <c r="R578" s="163"/>
      <c r="S578" s="163"/>
      <c r="T578" s="164"/>
      <c r="AT578" s="160" t="s">
        <v>171</v>
      </c>
      <c r="AU578" s="160" t="s">
        <v>81</v>
      </c>
      <c r="AV578" s="13" t="s">
        <v>19</v>
      </c>
      <c r="AW578" s="13" t="s">
        <v>31</v>
      </c>
      <c r="AX578" s="13" t="s">
        <v>74</v>
      </c>
      <c r="AY578" s="160" t="s">
        <v>160</v>
      </c>
    </row>
    <row r="579" spans="1:65" s="13" customFormat="1" x14ac:dyDescent="0.2">
      <c r="B579" s="159"/>
      <c r="D579" s="155" t="s">
        <v>171</v>
      </c>
      <c r="E579" s="160" t="s">
        <v>1</v>
      </c>
      <c r="F579" s="161" t="s">
        <v>1271</v>
      </c>
      <c r="H579" s="160" t="s">
        <v>1</v>
      </c>
      <c r="L579" s="159"/>
      <c r="M579" s="162"/>
      <c r="N579" s="163"/>
      <c r="O579" s="163"/>
      <c r="P579" s="163"/>
      <c r="Q579" s="163"/>
      <c r="R579" s="163"/>
      <c r="S579" s="163"/>
      <c r="T579" s="164"/>
      <c r="AT579" s="160" t="s">
        <v>171</v>
      </c>
      <c r="AU579" s="160" t="s">
        <v>81</v>
      </c>
      <c r="AV579" s="13" t="s">
        <v>19</v>
      </c>
      <c r="AW579" s="13" t="s">
        <v>31</v>
      </c>
      <c r="AX579" s="13" t="s">
        <v>74</v>
      </c>
      <c r="AY579" s="160" t="s">
        <v>160</v>
      </c>
    </row>
    <row r="580" spans="1:65" s="14" customFormat="1" x14ac:dyDescent="0.2">
      <c r="B580" s="165"/>
      <c r="D580" s="155" t="s">
        <v>171</v>
      </c>
      <c r="E580" s="166" t="s">
        <v>1</v>
      </c>
      <c r="F580" s="167" t="s">
        <v>1528</v>
      </c>
      <c r="H580" s="168">
        <v>28.878</v>
      </c>
      <c r="L580" s="165"/>
      <c r="M580" s="169"/>
      <c r="N580" s="170"/>
      <c r="O580" s="170"/>
      <c r="P580" s="170"/>
      <c r="Q580" s="170"/>
      <c r="R580" s="170"/>
      <c r="S580" s="170"/>
      <c r="T580" s="171"/>
      <c r="AT580" s="166" t="s">
        <v>171</v>
      </c>
      <c r="AU580" s="166" t="s">
        <v>81</v>
      </c>
      <c r="AV580" s="14" t="s">
        <v>81</v>
      </c>
      <c r="AW580" s="14" t="s">
        <v>31</v>
      </c>
      <c r="AX580" s="14" t="s">
        <v>74</v>
      </c>
      <c r="AY580" s="166" t="s">
        <v>160</v>
      </c>
    </row>
    <row r="581" spans="1:65" s="13" customFormat="1" x14ac:dyDescent="0.2">
      <c r="B581" s="159"/>
      <c r="D581" s="155" t="s">
        <v>171</v>
      </c>
      <c r="E581" s="160" t="s">
        <v>1</v>
      </c>
      <c r="F581" s="161" t="s">
        <v>1273</v>
      </c>
      <c r="H581" s="160" t="s">
        <v>1</v>
      </c>
      <c r="L581" s="159"/>
      <c r="M581" s="162"/>
      <c r="N581" s="163"/>
      <c r="O581" s="163"/>
      <c r="P581" s="163"/>
      <c r="Q581" s="163"/>
      <c r="R581" s="163"/>
      <c r="S581" s="163"/>
      <c r="T581" s="164"/>
      <c r="AT581" s="160" t="s">
        <v>171</v>
      </c>
      <c r="AU581" s="160" t="s">
        <v>81</v>
      </c>
      <c r="AV581" s="13" t="s">
        <v>19</v>
      </c>
      <c r="AW581" s="13" t="s">
        <v>31</v>
      </c>
      <c r="AX581" s="13" t="s">
        <v>74</v>
      </c>
      <c r="AY581" s="160" t="s">
        <v>160</v>
      </c>
    </row>
    <row r="582" spans="1:65" s="14" customFormat="1" x14ac:dyDescent="0.2">
      <c r="B582" s="165"/>
      <c r="D582" s="155" t="s">
        <v>171</v>
      </c>
      <c r="E582" s="166" t="s">
        <v>1</v>
      </c>
      <c r="F582" s="167" t="s">
        <v>1529</v>
      </c>
      <c r="H582" s="168">
        <v>31.19</v>
      </c>
      <c r="L582" s="165"/>
      <c r="M582" s="169"/>
      <c r="N582" s="170"/>
      <c r="O582" s="170"/>
      <c r="P582" s="170"/>
      <c r="Q582" s="170"/>
      <c r="R582" s="170"/>
      <c r="S582" s="170"/>
      <c r="T582" s="171"/>
      <c r="AT582" s="166" t="s">
        <v>171</v>
      </c>
      <c r="AU582" s="166" t="s">
        <v>81</v>
      </c>
      <c r="AV582" s="14" t="s">
        <v>81</v>
      </c>
      <c r="AW582" s="14" t="s">
        <v>31</v>
      </c>
      <c r="AX582" s="14" t="s">
        <v>74</v>
      </c>
      <c r="AY582" s="166" t="s">
        <v>160</v>
      </c>
    </row>
    <row r="583" spans="1:65" s="16" customFormat="1" x14ac:dyDescent="0.2">
      <c r="B583" s="179"/>
      <c r="D583" s="155" t="s">
        <v>171</v>
      </c>
      <c r="E583" s="180" t="s">
        <v>1</v>
      </c>
      <c r="F583" s="181" t="s">
        <v>216</v>
      </c>
      <c r="H583" s="182">
        <v>330.83300000000003</v>
      </c>
      <c r="L583" s="179"/>
      <c r="M583" s="183"/>
      <c r="N583" s="184"/>
      <c r="O583" s="184"/>
      <c r="P583" s="184"/>
      <c r="Q583" s="184"/>
      <c r="R583" s="184"/>
      <c r="S583" s="184"/>
      <c r="T583" s="185"/>
      <c r="AT583" s="180" t="s">
        <v>171</v>
      </c>
      <c r="AU583" s="180" t="s">
        <v>81</v>
      </c>
      <c r="AV583" s="16" t="s">
        <v>183</v>
      </c>
      <c r="AW583" s="16" t="s">
        <v>31</v>
      </c>
      <c r="AX583" s="16" t="s">
        <v>74</v>
      </c>
      <c r="AY583" s="180" t="s">
        <v>160</v>
      </c>
    </row>
    <row r="584" spans="1:65" s="13" customFormat="1" x14ac:dyDescent="0.2">
      <c r="B584" s="159"/>
      <c r="D584" s="155" t="s">
        <v>171</v>
      </c>
      <c r="E584" s="160" t="s">
        <v>1</v>
      </c>
      <c r="F584" s="161" t="s">
        <v>1277</v>
      </c>
      <c r="H584" s="160" t="s">
        <v>1</v>
      </c>
      <c r="L584" s="159"/>
      <c r="M584" s="162"/>
      <c r="N584" s="163"/>
      <c r="O584" s="163"/>
      <c r="P584" s="163"/>
      <c r="Q584" s="163"/>
      <c r="R584" s="163"/>
      <c r="S584" s="163"/>
      <c r="T584" s="164"/>
      <c r="AT584" s="160" t="s">
        <v>171</v>
      </c>
      <c r="AU584" s="160" t="s">
        <v>81</v>
      </c>
      <c r="AV584" s="13" t="s">
        <v>19</v>
      </c>
      <c r="AW584" s="13" t="s">
        <v>31</v>
      </c>
      <c r="AX584" s="13" t="s">
        <v>74</v>
      </c>
      <c r="AY584" s="160" t="s">
        <v>160</v>
      </c>
    </row>
    <row r="585" spans="1:65" s="14" customFormat="1" x14ac:dyDescent="0.2">
      <c r="B585" s="165"/>
      <c r="D585" s="155" t="s">
        <v>171</v>
      </c>
      <c r="E585" s="166" t="s">
        <v>1</v>
      </c>
      <c r="F585" s="167" t="s">
        <v>1530</v>
      </c>
      <c r="H585" s="168">
        <v>29.478000000000002</v>
      </c>
      <c r="L585" s="165"/>
      <c r="M585" s="169"/>
      <c r="N585" s="170"/>
      <c r="O585" s="170"/>
      <c r="P585" s="170"/>
      <c r="Q585" s="170"/>
      <c r="R585" s="170"/>
      <c r="S585" s="170"/>
      <c r="T585" s="171"/>
      <c r="AT585" s="166" t="s">
        <v>171</v>
      </c>
      <c r="AU585" s="166" t="s">
        <v>81</v>
      </c>
      <c r="AV585" s="14" t="s">
        <v>81</v>
      </c>
      <c r="AW585" s="14" t="s">
        <v>31</v>
      </c>
      <c r="AX585" s="14" t="s">
        <v>74</v>
      </c>
      <c r="AY585" s="166" t="s">
        <v>160</v>
      </c>
    </row>
    <row r="586" spans="1:65" s="16" customFormat="1" x14ac:dyDescent="0.2">
      <c r="B586" s="179"/>
      <c r="D586" s="155" t="s">
        <v>171</v>
      </c>
      <c r="E586" s="180" t="s">
        <v>1</v>
      </c>
      <c r="F586" s="181" t="s">
        <v>216</v>
      </c>
      <c r="H586" s="182">
        <v>29.478000000000002</v>
      </c>
      <c r="L586" s="179"/>
      <c r="M586" s="183"/>
      <c r="N586" s="184"/>
      <c r="O586" s="184"/>
      <c r="P586" s="184"/>
      <c r="Q586" s="184"/>
      <c r="R586" s="184"/>
      <c r="S586" s="184"/>
      <c r="T586" s="185"/>
      <c r="AT586" s="180" t="s">
        <v>171</v>
      </c>
      <c r="AU586" s="180" t="s">
        <v>81</v>
      </c>
      <c r="AV586" s="16" t="s">
        <v>183</v>
      </c>
      <c r="AW586" s="16" t="s">
        <v>31</v>
      </c>
      <c r="AX586" s="16" t="s">
        <v>74</v>
      </c>
      <c r="AY586" s="180" t="s">
        <v>160</v>
      </c>
    </row>
    <row r="587" spans="1:65" s="15" customFormat="1" x14ac:dyDescent="0.2">
      <c r="B587" s="172"/>
      <c r="D587" s="155" t="s">
        <v>171</v>
      </c>
      <c r="E587" s="173" t="s">
        <v>1</v>
      </c>
      <c r="F587" s="174" t="s">
        <v>176</v>
      </c>
      <c r="H587" s="175">
        <v>360.31099999999998</v>
      </c>
      <c r="L587" s="172"/>
      <c r="M587" s="176"/>
      <c r="N587" s="177"/>
      <c r="O587" s="177"/>
      <c r="P587" s="177"/>
      <c r="Q587" s="177"/>
      <c r="R587" s="177"/>
      <c r="S587" s="177"/>
      <c r="T587" s="178"/>
      <c r="AT587" s="173" t="s">
        <v>171</v>
      </c>
      <c r="AU587" s="173" t="s">
        <v>81</v>
      </c>
      <c r="AV587" s="15" t="s">
        <v>167</v>
      </c>
      <c r="AW587" s="15" t="s">
        <v>31</v>
      </c>
      <c r="AX587" s="15" t="s">
        <v>19</v>
      </c>
      <c r="AY587" s="173" t="s">
        <v>160</v>
      </c>
    </row>
    <row r="588" spans="1:65" s="2" customFormat="1" ht="24" customHeight="1" x14ac:dyDescent="0.2">
      <c r="A588" s="30"/>
      <c r="B588" s="142"/>
      <c r="C588" s="143" t="s">
        <v>1532</v>
      </c>
      <c r="D588" s="143" t="s">
        <v>162</v>
      </c>
      <c r="E588" s="144" t="s">
        <v>966</v>
      </c>
      <c r="F588" s="145" t="s">
        <v>967</v>
      </c>
      <c r="G588" s="146" t="s">
        <v>179</v>
      </c>
      <c r="H588" s="147">
        <v>10.808999999999999</v>
      </c>
      <c r="I588" s="148">
        <v>0</v>
      </c>
      <c r="J588" s="148">
        <f>ROUND(I588*H588,2)</f>
        <v>0</v>
      </c>
      <c r="K588" s="145" t="s">
        <v>166</v>
      </c>
      <c r="L588" s="31"/>
      <c r="M588" s="149" t="s">
        <v>1</v>
      </c>
      <c r="N588" s="150" t="s">
        <v>39</v>
      </c>
      <c r="O588" s="151">
        <v>37.229999999999997</v>
      </c>
      <c r="P588" s="151">
        <f>O588*H588</f>
        <v>402.41906999999992</v>
      </c>
      <c r="Q588" s="151">
        <v>0.50375000000000003</v>
      </c>
      <c r="R588" s="151">
        <f>Q588*H588</f>
        <v>5.4450337500000003</v>
      </c>
      <c r="S588" s="151">
        <v>2.5</v>
      </c>
      <c r="T588" s="152">
        <f>S588*H588</f>
        <v>27.022499999999997</v>
      </c>
      <c r="U588" s="30"/>
      <c r="V588" s="30"/>
      <c r="W588" s="30"/>
      <c r="X588" s="30"/>
      <c r="Y588" s="30"/>
      <c r="Z588" s="30"/>
      <c r="AA588" s="30"/>
      <c r="AB588" s="30"/>
      <c r="AC588" s="30"/>
      <c r="AD588" s="30"/>
      <c r="AE588" s="30"/>
      <c r="AR588" s="153" t="s">
        <v>167</v>
      </c>
      <c r="AT588" s="153" t="s">
        <v>162</v>
      </c>
      <c r="AU588" s="153" t="s">
        <v>81</v>
      </c>
      <c r="AY588" s="18" t="s">
        <v>160</v>
      </c>
      <c r="BE588" s="154">
        <f>IF(N588="základní",J588,0)</f>
        <v>0</v>
      </c>
      <c r="BF588" s="154">
        <f>IF(N588="snížená",J588,0)</f>
        <v>0</v>
      </c>
      <c r="BG588" s="154">
        <f>IF(N588="zákl. přenesená",J588,0)</f>
        <v>0</v>
      </c>
      <c r="BH588" s="154">
        <f>IF(N588="sníž. přenesená",J588,0)</f>
        <v>0</v>
      </c>
      <c r="BI588" s="154">
        <f>IF(N588="nulová",J588,0)</f>
        <v>0</v>
      </c>
      <c r="BJ588" s="18" t="s">
        <v>19</v>
      </c>
      <c r="BK588" s="154">
        <f>ROUND(I588*H588,2)</f>
        <v>0</v>
      </c>
      <c r="BL588" s="18" t="s">
        <v>167</v>
      </c>
      <c r="BM588" s="153" t="s">
        <v>968</v>
      </c>
    </row>
    <row r="589" spans="1:65" s="2" customFormat="1" x14ac:dyDescent="0.2">
      <c r="A589" s="30"/>
      <c r="B589" s="31"/>
      <c r="C589" s="30"/>
      <c r="D589" s="155" t="s">
        <v>169</v>
      </c>
      <c r="E589" s="30"/>
      <c r="F589" s="156" t="s">
        <v>969</v>
      </c>
      <c r="G589" s="30"/>
      <c r="H589" s="30"/>
      <c r="I589" s="30"/>
      <c r="J589" s="30"/>
      <c r="K589" s="30"/>
      <c r="L589" s="31"/>
      <c r="M589" s="157"/>
      <c r="N589" s="158"/>
      <c r="O589" s="56"/>
      <c r="P589" s="56"/>
      <c r="Q589" s="56"/>
      <c r="R589" s="56"/>
      <c r="S589" s="56"/>
      <c r="T589" s="57"/>
      <c r="U589" s="30"/>
      <c r="V589" s="30"/>
      <c r="W589" s="30"/>
      <c r="X589" s="30"/>
      <c r="Y589" s="30"/>
      <c r="Z589" s="30"/>
      <c r="AA589" s="30"/>
      <c r="AB589" s="30"/>
      <c r="AC589" s="30"/>
      <c r="AD589" s="30"/>
      <c r="AE589" s="30"/>
      <c r="AT589" s="18" t="s">
        <v>169</v>
      </c>
      <c r="AU589" s="18" t="s">
        <v>81</v>
      </c>
    </row>
    <row r="590" spans="1:65" s="13" customFormat="1" x14ac:dyDescent="0.2">
      <c r="B590" s="159"/>
      <c r="D590" s="155" t="s">
        <v>171</v>
      </c>
      <c r="E590" s="160" t="s">
        <v>1</v>
      </c>
      <c r="F590" s="161" t="s">
        <v>970</v>
      </c>
      <c r="H590" s="160" t="s">
        <v>1</v>
      </c>
      <c r="L590" s="159"/>
      <c r="M590" s="162"/>
      <c r="N590" s="163"/>
      <c r="O590" s="163"/>
      <c r="P590" s="163"/>
      <c r="Q590" s="163"/>
      <c r="R590" s="163"/>
      <c r="S590" s="163"/>
      <c r="T590" s="164"/>
      <c r="AT590" s="160" t="s">
        <v>171</v>
      </c>
      <c r="AU590" s="160" t="s">
        <v>81</v>
      </c>
      <c r="AV590" s="13" t="s">
        <v>19</v>
      </c>
      <c r="AW590" s="13" t="s">
        <v>31</v>
      </c>
      <c r="AX590" s="13" t="s">
        <v>74</v>
      </c>
      <c r="AY590" s="160" t="s">
        <v>160</v>
      </c>
    </row>
    <row r="591" spans="1:65" s="14" customFormat="1" x14ac:dyDescent="0.2">
      <c r="B591" s="165"/>
      <c r="D591" s="155" t="s">
        <v>171</v>
      </c>
      <c r="E591" s="166" t="s">
        <v>1</v>
      </c>
      <c r="F591" s="167" t="s">
        <v>1533</v>
      </c>
      <c r="H591" s="168">
        <v>10.808999999999999</v>
      </c>
      <c r="L591" s="165"/>
      <c r="M591" s="169"/>
      <c r="N591" s="170"/>
      <c r="O591" s="170"/>
      <c r="P591" s="170"/>
      <c r="Q591" s="170"/>
      <c r="R591" s="170"/>
      <c r="S591" s="170"/>
      <c r="T591" s="171"/>
      <c r="AT591" s="166" t="s">
        <v>171</v>
      </c>
      <c r="AU591" s="166" t="s">
        <v>81</v>
      </c>
      <c r="AV591" s="14" t="s">
        <v>81</v>
      </c>
      <c r="AW591" s="14" t="s">
        <v>31</v>
      </c>
      <c r="AX591" s="14" t="s">
        <v>19</v>
      </c>
      <c r="AY591" s="166" t="s">
        <v>160</v>
      </c>
    </row>
    <row r="592" spans="1:65" s="2" customFormat="1" ht="16.5" customHeight="1" x14ac:dyDescent="0.2">
      <c r="A592" s="30"/>
      <c r="B592" s="142"/>
      <c r="C592" s="187" t="s">
        <v>1534</v>
      </c>
      <c r="D592" s="187" t="s">
        <v>291</v>
      </c>
      <c r="E592" s="188" t="s">
        <v>972</v>
      </c>
      <c r="F592" s="189" t="s">
        <v>973</v>
      </c>
      <c r="G592" s="190" t="s">
        <v>245</v>
      </c>
      <c r="H592" s="191">
        <v>32.427</v>
      </c>
      <c r="I592" s="192">
        <v>0</v>
      </c>
      <c r="J592" s="192">
        <f>ROUND(I592*H592,2)</f>
        <v>0</v>
      </c>
      <c r="K592" s="189" t="s">
        <v>166</v>
      </c>
      <c r="L592" s="193"/>
      <c r="M592" s="194" t="s">
        <v>1</v>
      </c>
      <c r="N592" s="195" t="s">
        <v>39</v>
      </c>
      <c r="O592" s="151">
        <v>0</v>
      </c>
      <c r="P592" s="151">
        <f>O592*H592</f>
        <v>0</v>
      </c>
      <c r="Q592" s="151">
        <v>1</v>
      </c>
      <c r="R592" s="151">
        <f>Q592*H592</f>
        <v>32.427</v>
      </c>
      <c r="S592" s="151">
        <v>0</v>
      </c>
      <c r="T592" s="152">
        <f>S592*H592</f>
        <v>0</v>
      </c>
      <c r="U592" s="30"/>
      <c r="V592" s="30"/>
      <c r="W592" s="30"/>
      <c r="X592" s="30"/>
      <c r="Y592" s="30"/>
      <c r="Z592" s="30"/>
      <c r="AA592" s="30"/>
      <c r="AB592" s="30"/>
      <c r="AC592" s="30"/>
      <c r="AD592" s="30"/>
      <c r="AE592" s="30"/>
      <c r="AR592" s="153" t="s">
        <v>231</v>
      </c>
      <c r="AT592" s="153" t="s">
        <v>291</v>
      </c>
      <c r="AU592" s="153" t="s">
        <v>81</v>
      </c>
      <c r="AY592" s="18" t="s">
        <v>160</v>
      </c>
      <c r="BE592" s="154">
        <f>IF(N592="základní",J592,0)</f>
        <v>0</v>
      </c>
      <c r="BF592" s="154">
        <f>IF(N592="snížená",J592,0)</f>
        <v>0</v>
      </c>
      <c r="BG592" s="154">
        <f>IF(N592="zákl. přenesená",J592,0)</f>
        <v>0</v>
      </c>
      <c r="BH592" s="154">
        <f>IF(N592="sníž. přenesená",J592,0)</f>
        <v>0</v>
      </c>
      <c r="BI592" s="154">
        <f>IF(N592="nulová",J592,0)</f>
        <v>0</v>
      </c>
      <c r="BJ592" s="18" t="s">
        <v>19</v>
      </c>
      <c r="BK592" s="154">
        <f>ROUND(I592*H592,2)</f>
        <v>0</v>
      </c>
      <c r="BL592" s="18" t="s">
        <v>167</v>
      </c>
      <c r="BM592" s="153" t="s">
        <v>974</v>
      </c>
    </row>
    <row r="593" spans="1:65" s="2" customFormat="1" x14ac:dyDescent="0.2">
      <c r="A593" s="30"/>
      <c r="B593" s="31"/>
      <c r="C593" s="30"/>
      <c r="D593" s="155" t="s">
        <v>169</v>
      </c>
      <c r="E593" s="30"/>
      <c r="F593" s="156" t="s">
        <v>973</v>
      </c>
      <c r="G593" s="30"/>
      <c r="H593" s="30"/>
      <c r="I593" s="30"/>
      <c r="J593" s="30"/>
      <c r="K593" s="30"/>
      <c r="L593" s="31"/>
      <c r="M593" s="157"/>
      <c r="N593" s="158"/>
      <c r="O593" s="56"/>
      <c r="P593" s="56"/>
      <c r="Q593" s="56"/>
      <c r="R593" s="56"/>
      <c r="S593" s="56"/>
      <c r="T593" s="57"/>
      <c r="U593" s="30"/>
      <c r="V593" s="30"/>
      <c r="W593" s="30"/>
      <c r="X593" s="30"/>
      <c r="Y593" s="30"/>
      <c r="Z593" s="30"/>
      <c r="AA593" s="30"/>
      <c r="AB593" s="30"/>
      <c r="AC593" s="30"/>
      <c r="AD593" s="30"/>
      <c r="AE593" s="30"/>
      <c r="AT593" s="18" t="s">
        <v>169</v>
      </c>
      <c r="AU593" s="18" t="s">
        <v>81</v>
      </c>
    </row>
    <row r="594" spans="1:65" s="14" customFormat="1" x14ac:dyDescent="0.2">
      <c r="B594" s="165"/>
      <c r="D594" s="155" t="s">
        <v>171</v>
      </c>
      <c r="E594" s="166" t="s">
        <v>1</v>
      </c>
      <c r="F594" s="167" t="s">
        <v>1535</v>
      </c>
      <c r="H594" s="168">
        <v>32.427</v>
      </c>
      <c r="L594" s="165"/>
      <c r="M594" s="169"/>
      <c r="N594" s="170"/>
      <c r="O594" s="170"/>
      <c r="P594" s="170"/>
      <c r="Q594" s="170"/>
      <c r="R594" s="170"/>
      <c r="S594" s="170"/>
      <c r="T594" s="171"/>
      <c r="AT594" s="166" t="s">
        <v>171</v>
      </c>
      <c r="AU594" s="166" t="s">
        <v>81</v>
      </c>
      <c r="AV594" s="14" t="s">
        <v>81</v>
      </c>
      <c r="AW594" s="14" t="s">
        <v>31</v>
      </c>
      <c r="AX594" s="14" t="s">
        <v>19</v>
      </c>
      <c r="AY594" s="166" t="s">
        <v>160</v>
      </c>
    </row>
    <row r="595" spans="1:65" s="2" customFormat="1" ht="24" customHeight="1" x14ac:dyDescent="0.2">
      <c r="A595" s="30"/>
      <c r="B595" s="142"/>
      <c r="C595" s="143" t="s">
        <v>1536</v>
      </c>
      <c r="D595" s="143" t="s">
        <v>162</v>
      </c>
      <c r="E595" s="144" t="s">
        <v>976</v>
      </c>
      <c r="F595" s="145" t="s">
        <v>977</v>
      </c>
      <c r="G595" s="146" t="s">
        <v>165</v>
      </c>
      <c r="H595" s="147">
        <v>360.31099999999998</v>
      </c>
      <c r="I595" s="148">
        <v>0</v>
      </c>
      <c r="J595" s="148">
        <f>ROUND(I595*H595,2)</f>
        <v>0</v>
      </c>
      <c r="K595" s="145" t="s">
        <v>166</v>
      </c>
      <c r="L595" s="31"/>
      <c r="M595" s="149" t="s">
        <v>1</v>
      </c>
      <c r="N595" s="150" t="s">
        <v>39</v>
      </c>
      <c r="O595" s="151">
        <v>1.234</v>
      </c>
      <c r="P595" s="151">
        <f>O595*H595</f>
        <v>444.62377399999997</v>
      </c>
      <c r="Q595" s="151">
        <v>7.8163999999999997E-2</v>
      </c>
      <c r="R595" s="151">
        <f>Q595*H595</f>
        <v>28.163349003999997</v>
      </c>
      <c r="S595" s="151">
        <v>0</v>
      </c>
      <c r="T595" s="152">
        <f>S595*H595</f>
        <v>0</v>
      </c>
      <c r="U595" s="30"/>
      <c r="V595" s="30"/>
      <c r="W595" s="30"/>
      <c r="X595" s="30"/>
      <c r="Y595" s="30"/>
      <c r="Z595" s="30"/>
      <c r="AA595" s="30"/>
      <c r="AB595" s="30"/>
      <c r="AC595" s="30"/>
      <c r="AD595" s="30"/>
      <c r="AE595" s="30"/>
      <c r="AR595" s="153" t="s">
        <v>167</v>
      </c>
      <c r="AT595" s="153" t="s">
        <v>162</v>
      </c>
      <c r="AU595" s="153" t="s">
        <v>81</v>
      </c>
      <c r="AY595" s="18" t="s">
        <v>160</v>
      </c>
      <c r="BE595" s="154">
        <f>IF(N595="základní",J595,0)</f>
        <v>0</v>
      </c>
      <c r="BF595" s="154">
        <f>IF(N595="snížená",J595,0)</f>
        <v>0</v>
      </c>
      <c r="BG595" s="154">
        <f>IF(N595="zákl. přenesená",J595,0)</f>
        <v>0</v>
      </c>
      <c r="BH595" s="154">
        <f>IF(N595="sníž. přenesená",J595,0)</f>
        <v>0</v>
      </c>
      <c r="BI595" s="154">
        <f>IF(N595="nulová",J595,0)</f>
        <v>0</v>
      </c>
      <c r="BJ595" s="18" t="s">
        <v>19</v>
      </c>
      <c r="BK595" s="154">
        <f>ROUND(I595*H595,2)</f>
        <v>0</v>
      </c>
      <c r="BL595" s="18" t="s">
        <v>167</v>
      </c>
      <c r="BM595" s="153" t="s">
        <v>978</v>
      </c>
    </row>
    <row r="596" spans="1:65" s="2" customFormat="1" ht="19.5" x14ac:dyDescent="0.2">
      <c r="A596" s="30"/>
      <c r="B596" s="31"/>
      <c r="C596" s="30"/>
      <c r="D596" s="155" t="s">
        <v>169</v>
      </c>
      <c r="E596" s="30"/>
      <c r="F596" s="156" t="s">
        <v>979</v>
      </c>
      <c r="G596" s="30"/>
      <c r="H596" s="30"/>
      <c r="I596" s="30"/>
      <c r="J596" s="30"/>
      <c r="K596" s="30"/>
      <c r="L596" s="31"/>
      <c r="M596" s="157"/>
      <c r="N596" s="158"/>
      <c r="O596" s="56"/>
      <c r="P596" s="56"/>
      <c r="Q596" s="56"/>
      <c r="R596" s="56"/>
      <c r="S596" s="56"/>
      <c r="T596" s="57"/>
      <c r="U596" s="30"/>
      <c r="V596" s="30"/>
      <c r="W596" s="30"/>
      <c r="X596" s="30"/>
      <c r="Y596" s="30"/>
      <c r="Z596" s="30"/>
      <c r="AA596" s="30"/>
      <c r="AB596" s="30"/>
      <c r="AC596" s="30"/>
      <c r="AD596" s="30"/>
      <c r="AE596" s="30"/>
      <c r="AT596" s="18" t="s">
        <v>169</v>
      </c>
      <c r="AU596" s="18" t="s">
        <v>81</v>
      </c>
    </row>
    <row r="597" spans="1:65" s="13" customFormat="1" x14ac:dyDescent="0.2">
      <c r="B597" s="159"/>
      <c r="D597" s="155" t="s">
        <v>171</v>
      </c>
      <c r="E597" s="160" t="s">
        <v>1</v>
      </c>
      <c r="F597" s="161" t="s">
        <v>941</v>
      </c>
      <c r="H597" s="160" t="s">
        <v>1</v>
      </c>
      <c r="L597" s="159"/>
      <c r="M597" s="162"/>
      <c r="N597" s="163"/>
      <c r="O597" s="163"/>
      <c r="P597" s="163"/>
      <c r="Q597" s="163"/>
      <c r="R597" s="163"/>
      <c r="S597" s="163"/>
      <c r="T597" s="164"/>
      <c r="AT597" s="160" t="s">
        <v>171</v>
      </c>
      <c r="AU597" s="160" t="s">
        <v>81</v>
      </c>
      <c r="AV597" s="13" t="s">
        <v>19</v>
      </c>
      <c r="AW597" s="13" t="s">
        <v>31</v>
      </c>
      <c r="AX597" s="13" t="s">
        <v>74</v>
      </c>
      <c r="AY597" s="160" t="s">
        <v>160</v>
      </c>
    </row>
    <row r="598" spans="1:65" s="14" customFormat="1" x14ac:dyDescent="0.2">
      <c r="B598" s="165"/>
      <c r="D598" s="155" t="s">
        <v>171</v>
      </c>
      <c r="E598" s="166" t="s">
        <v>1</v>
      </c>
      <c r="F598" s="167" t="s">
        <v>1525</v>
      </c>
      <c r="H598" s="168">
        <v>62.965000000000003</v>
      </c>
      <c r="L598" s="165"/>
      <c r="M598" s="169"/>
      <c r="N598" s="170"/>
      <c r="O598" s="170"/>
      <c r="P598" s="170"/>
      <c r="Q598" s="170"/>
      <c r="R598" s="170"/>
      <c r="S598" s="170"/>
      <c r="T598" s="171"/>
      <c r="AT598" s="166" t="s">
        <v>171</v>
      </c>
      <c r="AU598" s="166" t="s">
        <v>81</v>
      </c>
      <c r="AV598" s="14" t="s">
        <v>81</v>
      </c>
      <c r="AW598" s="14" t="s">
        <v>31</v>
      </c>
      <c r="AX598" s="14" t="s">
        <v>74</v>
      </c>
      <c r="AY598" s="166" t="s">
        <v>160</v>
      </c>
    </row>
    <row r="599" spans="1:65" s="13" customFormat="1" x14ac:dyDescent="0.2">
      <c r="B599" s="159"/>
      <c r="D599" s="155" t="s">
        <v>171</v>
      </c>
      <c r="E599" s="160" t="s">
        <v>1</v>
      </c>
      <c r="F599" s="161" t="s">
        <v>1269</v>
      </c>
      <c r="H599" s="160" t="s">
        <v>1</v>
      </c>
      <c r="L599" s="159"/>
      <c r="M599" s="162"/>
      <c r="N599" s="163"/>
      <c r="O599" s="163"/>
      <c r="P599" s="163"/>
      <c r="Q599" s="163"/>
      <c r="R599" s="163"/>
      <c r="S599" s="163"/>
      <c r="T599" s="164"/>
      <c r="AT599" s="160" t="s">
        <v>171</v>
      </c>
      <c r="AU599" s="160" t="s">
        <v>81</v>
      </c>
      <c r="AV599" s="13" t="s">
        <v>19</v>
      </c>
      <c r="AW599" s="13" t="s">
        <v>31</v>
      </c>
      <c r="AX599" s="13" t="s">
        <v>74</v>
      </c>
      <c r="AY599" s="160" t="s">
        <v>160</v>
      </c>
    </row>
    <row r="600" spans="1:65" s="14" customFormat="1" x14ac:dyDescent="0.2">
      <c r="B600" s="165"/>
      <c r="D600" s="155" t="s">
        <v>171</v>
      </c>
      <c r="E600" s="166" t="s">
        <v>1</v>
      </c>
      <c r="F600" s="167" t="s">
        <v>1526</v>
      </c>
      <c r="H600" s="168">
        <v>97.4</v>
      </c>
      <c r="L600" s="165"/>
      <c r="M600" s="169"/>
      <c r="N600" s="170"/>
      <c r="O600" s="170"/>
      <c r="P600" s="170"/>
      <c r="Q600" s="170"/>
      <c r="R600" s="170"/>
      <c r="S600" s="170"/>
      <c r="T600" s="171"/>
      <c r="AT600" s="166" t="s">
        <v>171</v>
      </c>
      <c r="AU600" s="166" t="s">
        <v>81</v>
      </c>
      <c r="AV600" s="14" t="s">
        <v>81</v>
      </c>
      <c r="AW600" s="14" t="s">
        <v>31</v>
      </c>
      <c r="AX600" s="14" t="s">
        <v>74</v>
      </c>
      <c r="AY600" s="166" t="s">
        <v>160</v>
      </c>
    </row>
    <row r="601" spans="1:65" s="13" customFormat="1" x14ac:dyDescent="0.2">
      <c r="B601" s="159"/>
      <c r="D601" s="155" t="s">
        <v>171</v>
      </c>
      <c r="E601" s="160" t="s">
        <v>1</v>
      </c>
      <c r="F601" s="161" t="s">
        <v>1270</v>
      </c>
      <c r="H601" s="160" t="s">
        <v>1</v>
      </c>
      <c r="L601" s="159"/>
      <c r="M601" s="162"/>
      <c r="N601" s="163"/>
      <c r="O601" s="163"/>
      <c r="P601" s="163"/>
      <c r="Q601" s="163"/>
      <c r="R601" s="163"/>
      <c r="S601" s="163"/>
      <c r="T601" s="164"/>
      <c r="AT601" s="160" t="s">
        <v>171</v>
      </c>
      <c r="AU601" s="160" t="s">
        <v>81</v>
      </c>
      <c r="AV601" s="13" t="s">
        <v>19</v>
      </c>
      <c r="AW601" s="13" t="s">
        <v>31</v>
      </c>
      <c r="AX601" s="13" t="s">
        <v>74</v>
      </c>
      <c r="AY601" s="160" t="s">
        <v>160</v>
      </c>
    </row>
    <row r="602" spans="1:65" s="14" customFormat="1" x14ac:dyDescent="0.2">
      <c r="B602" s="165"/>
      <c r="D602" s="155" t="s">
        <v>171</v>
      </c>
      <c r="E602" s="166" t="s">
        <v>1</v>
      </c>
      <c r="F602" s="167" t="s">
        <v>1527</v>
      </c>
      <c r="H602" s="168">
        <v>110.4</v>
      </c>
      <c r="L602" s="165"/>
      <c r="M602" s="169"/>
      <c r="N602" s="170"/>
      <c r="O602" s="170"/>
      <c r="P602" s="170"/>
      <c r="Q602" s="170"/>
      <c r="R602" s="170"/>
      <c r="S602" s="170"/>
      <c r="T602" s="171"/>
      <c r="AT602" s="166" t="s">
        <v>171</v>
      </c>
      <c r="AU602" s="166" t="s">
        <v>81</v>
      </c>
      <c r="AV602" s="14" t="s">
        <v>81</v>
      </c>
      <c r="AW602" s="14" t="s">
        <v>31</v>
      </c>
      <c r="AX602" s="14" t="s">
        <v>74</v>
      </c>
      <c r="AY602" s="166" t="s">
        <v>160</v>
      </c>
    </row>
    <row r="603" spans="1:65" s="13" customFormat="1" x14ac:dyDescent="0.2">
      <c r="B603" s="159"/>
      <c r="D603" s="155" t="s">
        <v>171</v>
      </c>
      <c r="E603" s="160" t="s">
        <v>1</v>
      </c>
      <c r="F603" s="161" t="s">
        <v>900</v>
      </c>
      <c r="H603" s="160" t="s">
        <v>1</v>
      </c>
      <c r="L603" s="159"/>
      <c r="M603" s="162"/>
      <c r="N603" s="163"/>
      <c r="O603" s="163"/>
      <c r="P603" s="163"/>
      <c r="Q603" s="163"/>
      <c r="R603" s="163"/>
      <c r="S603" s="163"/>
      <c r="T603" s="164"/>
      <c r="AT603" s="160" t="s">
        <v>171</v>
      </c>
      <c r="AU603" s="160" t="s">
        <v>81</v>
      </c>
      <c r="AV603" s="13" t="s">
        <v>19</v>
      </c>
      <c r="AW603" s="13" t="s">
        <v>31</v>
      </c>
      <c r="AX603" s="13" t="s">
        <v>74</v>
      </c>
      <c r="AY603" s="160" t="s">
        <v>160</v>
      </c>
    </row>
    <row r="604" spans="1:65" s="13" customFormat="1" x14ac:dyDescent="0.2">
      <c r="B604" s="159"/>
      <c r="D604" s="155" t="s">
        <v>171</v>
      </c>
      <c r="E604" s="160" t="s">
        <v>1</v>
      </c>
      <c r="F604" s="161" t="s">
        <v>1271</v>
      </c>
      <c r="H604" s="160" t="s">
        <v>1</v>
      </c>
      <c r="L604" s="159"/>
      <c r="M604" s="162"/>
      <c r="N604" s="163"/>
      <c r="O604" s="163"/>
      <c r="P604" s="163"/>
      <c r="Q604" s="163"/>
      <c r="R604" s="163"/>
      <c r="S604" s="163"/>
      <c r="T604" s="164"/>
      <c r="AT604" s="160" t="s">
        <v>171</v>
      </c>
      <c r="AU604" s="160" t="s">
        <v>81</v>
      </c>
      <c r="AV604" s="13" t="s">
        <v>19</v>
      </c>
      <c r="AW604" s="13" t="s">
        <v>31</v>
      </c>
      <c r="AX604" s="13" t="s">
        <v>74</v>
      </c>
      <c r="AY604" s="160" t="s">
        <v>160</v>
      </c>
    </row>
    <row r="605" spans="1:65" s="14" customFormat="1" x14ac:dyDescent="0.2">
      <c r="B605" s="165"/>
      <c r="D605" s="155" t="s">
        <v>171</v>
      </c>
      <c r="E605" s="166" t="s">
        <v>1</v>
      </c>
      <c r="F605" s="167" t="s">
        <v>1528</v>
      </c>
      <c r="H605" s="168">
        <v>28.878</v>
      </c>
      <c r="L605" s="165"/>
      <c r="M605" s="169"/>
      <c r="N605" s="170"/>
      <c r="O605" s="170"/>
      <c r="P605" s="170"/>
      <c r="Q605" s="170"/>
      <c r="R605" s="170"/>
      <c r="S605" s="170"/>
      <c r="T605" s="171"/>
      <c r="AT605" s="166" t="s">
        <v>171</v>
      </c>
      <c r="AU605" s="166" t="s">
        <v>81</v>
      </c>
      <c r="AV605" s="14" t="s">
        <v>81</v>
      </c>
      <c r="AW605" s="14" t="s">
        <v>31</v>
      </c>
      <c r="AX605" s="14" t="s">
        <v>74</v>
      </c>
      <c r="AY605" s="166" t="s">
        <v>160</v>
      </c>
    </row>
    <row r="606" spans="1:65" s="13" customFormat="1" x14ac:dyDescent="0.2">
      <c r="B606" s="159"/>
      <c r="D606" s="155" t="s">
        <v>171</v>
      </c>
      <c r="E606" s="160" t="s">
        <v>1</v>
      </c>
      <c r="F606" s="161" t="s">
        <v>1273</v>
      </c>
      <c r="H606" s="160" t="s">
        <v>1</v>
      </c>
      <c r="L606" s="159"/>
      <c r="M606" s="162"/>
      <c r="N606" s="163"/>
      <c r="O606" s="163"/>
      <c r="P606" s="163"/>
      <c r="Q606" s="163"/>
      <c r="R606" s="163"/>
      <c r="S606" s="163"/>
      <c r="T606" s="164"/>
      <c r="AT606" s="160" t="s">
        <v>171</v>
      </c>
      <c r="AU606" s="160" t="s">
        <v>81</v>
      </c>
      <c r="AV606" s="13" t="s">
        <v>19</v>
      </c>
      <c r="AW606" s="13" t="s">
        <v>31</v>
      </c>
      <c r="AX606" s="13" t="s">
        <v>74</v>
      </c>
      <c r="AY606" s="160" t="s">
        <v>160</v>
      </c>
    </row>
    <row r="607" spans="1:65" s="14" customFormat="1" x14ac:dyDescent="0.2">
      <c r="B607" s="165"/>
      <c r="D607" s="155" t="s">
        <v>171</v>
      </c>
      <c r="E607" s="166" t="s">
        <v>1</v>
      </c>
      <c r="F607" s="167" t="s">
        <v>1529</v>
      </c>
      <c r="H607" s="168">
        <v>31.19</v>
      </c>
      <c r="L607" s="165"/>
      <c r="M607" s="169"/>
      <c r="N607" s="170"/>
      <c r="O607" s="170"/>
      <c r="P607" s="170"/>
      <c r="Q607" s="170"/>
      <c r="R607" s="170"/>
      <c r="S607" s="170"/>
      <c r="T607" s="171"/>
      <c r="AT607" s="166" t="s">
        <v>171</v>
      </c>
      <c r="AU607" s="166" t="s">
        <v>81</v>
      </c>
      <c r="AV607" s="14" t="s">
        <v>81</v>
      </c>
      <c r="AW607" s="14" t="s">
        <v>31</v>
      </c>
      <c r="AX607" s="14" t="s">
        <v>74</v>
      </c>
      <c r="AY607" s="166" t="s">
        <v>160</v>
      </c>
    </row>
    <row r="608" spans="1:65" s="16" customFormat="1" x14ac:dyDescent="0.2">
      <c r="B608" s="179"/>
      <c r="D608" s="155" t="s">
        <v>171</v>
      </c>
      <c r="E608" s="180" t="s">
        <v>1</v>
      </c>
      <c r="F608" s="181" t="s">
        <v>216</v>
      </c>
      <c r="H608" s="182">
        <v>330.83300000000003</v>
      </c>
      <c r="L608" s="179"/>
      <c r="M608" s="183"/>
      <c r="N608" s="184"/>
      <c r="O608" s="184"/>
      <c r="P608" s="184"/>
      <c r="Q608" s="184"/>
      <c r="R608" s="184"/>
      <c r="S608" s="184"/>
      <c r="T608" s="185"/>
      <c r="AT608" s="180" t="s">
        <v>171</v>
      </c>
      <c r="AU608" s="180" t="s">
        <v>81</v>
      </c>
      <c r="AV608" s="16" t="s">
        <v>183</v>
      </c>
      <c r="AW608" s="16" t="s">
        <v>31</v>
      </c>
      <c r="AX608" s="16" t="s">
        <v>74</v>
      </c>
      <c r="AY608" s="180" t="s">
        <v>160</v>
      </c>
    </row>
    <row r="609" spans="1:65" s="13" customFormat="1" x14ac:dyDescent="0.2">
      <c r="B609" s="159"/>
      <c r="D609" s="155" t="s">
        <v>171</v>
      </c>
      <c r="E609" s="160" t="s">
        <v>1</v>
      </c>
      <c r="F609" s="161" t="s">
        <v>1277</v>
      </c>
      <c r="H609" s="160" t="s">
        <v>1</v>
      </c>
      <c r="L609" s="159"/>
      <c r="M609" s="162"/>
      <c r="N609" s="163"/>
      <c r="O609" s="163"/>
      <c r="P609" s="163"/>
      <c r="Q609" s="163"/>
      <c r="R609" s="163"/>
      <c r="S609" s="163"/>
      <c r="T609" s="164"/>
      <c r="AT609" s="160" t="s">
        <v>171</v>
      </c>
      <c r="AU609" s="160" t="s">
        <v>81</v>
      </c>
      <c r="AV609" s="13" t="s">
        <v>19</v>
      </c>
      <c r="AW609" s="13" t="s">
        <v>31</v>
      </c>
      <c r="AX609" s="13" t="s">
        <v>74</v>
      </c>
      <c r="AY609" s="160" t="s">
        <v>160</v>
      </c>
    </row>
    <row r="610" spans="1:65" s="14" customFormat="1" x14ac:dyDescent="0.2">
      <c r="B610" s="165"/>
      <c r="D610" s="155" t="s">
        <v>171</v>
      </c>
      <c r="E610" s="166" t="s">
        <v>1</v>
      </c>
      <c r="F610" s="167" t="s">
        <v>1530</v>
      </c>
      <c r="H610" s="168">
        <v>29.478000000000002</v>
      </c>
      <c r="L610" s="165"/>
      <c r="M610" s="169"/>
      <c r="N610" s="170"/>
      <c r="O610" s="170"/>
      <c r="P610" s="170"/>
      <c r="Q610" s="170"/>
      <c r="R610" s="170"/>
      <c r="S610" s="170"/>
      <c r="T610" s="171"/>
      <c r="AT610" s="166" t="s">
        <v>171</v>
      </c>
      <c r="AU610" s="166" t="s">
        <v>81</v>
      </c>
      <c r="AV610" s="14" t="s">
        <v>81</v>
      </c>
      <c r="AW610" s="14" t="s">
        <v>31</v>
      </c>
      <c r="AX610" s="14" t="s">
        <v>74</v>
      </c>
      <c r="AY610" s="166" t="s">
        <v>160</v>
      </c>
    </row>
    <row r="611" spans="1:65" s="16" customFormat="1" x14ac:dyDescent="0.2">
      <c r="B611" s="179"/>
      <c r="D611" s="155" t="s">
        <v>171</v>
      </c>
      <c r="E611" s="180" t="s">
        <v>1</v>
      </c>
      <c r="F611" s="181" t="s">
        <v>216</v>
      </c>
      <c r="H611" s="182">
        <v>29.478000000000002</v>
      </c>
      <c r="L611" s="179"/>
      <c r="M611" s="183"/>
      <c r="N611" s="184"/>
      <c r="O611" s="184"/>
      <c r="P611" s="184"/>
      <c r="Q611" s="184"/>
      <c r="R611" s="184"/>
      <c r="S611" s="184"/>
      <c r="T611" s="185"/>
      <c r="AT611" s="180" t="s">
        <v>171</v>
      </c>
      <c r="AU611" s="180" t="s">
        <v>81</v>
      </c>
      <c r="AV611" s="16" t="s">
        <v>183</v>
      </c>
      <c r="AW611" s="16" t="s">
        <v>31</v>
      </c>
      <c r="AX611" s="16" t="s">
        <v>74</v>
      </c>
      <c r="AY611" s="180" t="s">
        <v>160</v>
      </c>
    </row>
    <row r="612" spans="1:65" s="15" customFormat="1" x14ac:dyDescent="0.2">
      <c r="B612" s="172"/>
      <c r="D612" s="155" t="s">
        <v>171</v>
      </c>
      <c r="E612" s="173" t="s">
        <v>1</v>
      </c>
      <c r="F612" s="174" t="s">
        <v>176</v>
      </c>
      <c r="H612" s="175">
        <v>360.31099999999998</v>
      </c>
      <c r="L612" s="172"/>
      <c r="M612" s="176"/>
      <c r="N612" s="177"/>
      <c r="O612" s="177"/>
      <c r="P612" s="177"/>
      <c r="Q612" s="177"/>
      <c r="R612" s="177"/>
      <c r="S612" s="177"/>
      <c r="T612" s="178"/>
      <c r="AT612" s="173" t="s">
        <v>171</v>
      </c>
      <c r="AU612" s="173" t="s">
        <v>81</v>
      </c>
      <c r="AV612" s="15" t="s">
        <v>167</v>
      </c>
      <c r="AW612" s="15" t="s">
        <v>31</v>
      </c>
      <c r="AX612" s="15" t="s">
        <v>19</v>
      </c>
      <c r="AY612" s="173" t="s">
        <v>160</v>
      </c>
    </row>
    <row r="613" spans="1:65" s="2" customFormat="1" ht="24" customHeight="1" x14ac:dyDescent="0.2">
      <c r="A613" s="30"/>
      <c r="B613" s="142"/>
      <c r="C613" s="143" t="s">
        <v>1537</v>
      </c>
      <c r="D613" s="143" t="s">
        <v>162</v>
      </c>
      <c r="E613" s="144" t="s">
        <v>980</v>
      </c>
      <c r="F613" s="145" t="s">
        <v>981</v>
      </c>
      <c r="G613" s="146" t="s">
        <v>165</v>
      </c>
      <c r="H613" s="147">
        <v>360.31099999999998</v>
      </c>
      <c r="I613" s="148">
        <v>0</v>
      </c>
      <c r="J613" s="148">
        <f>ROUND(I613*H613,2)</f>
        <v>0</v>
      </c>
      <c r="K613" s="145" t="s">
        <v>166</v>
      </c>
      <c r="L613" s="31"/>
      <c r="M613" s="149" t="s">
        <v>1</v>
      </c>
      <c r="N613" s="150" t="s">
        <v>39</v>
      </c>
      <c r="O613" s="151">
        <v>0.92</v>
      </c>
      <c r="P613" s="151">
        <f>O613*H613</f>
        <v>331.48611999999997</v>
      </c>
      <c r="Q613" s="151">
        <v>0</v>
      </c>
      <c r="R613" s="151">
        <f>Q613*H613</f>
        <v>0</v>
      </c>
      <c r="S613" s="151">
        <v>0</v>
      </c>
      <c r="T613" s="152">
        <f>S613*H613</f>
        <v>0</v>
      </c>
      <c r="U613" s="30"/>
      <c r="V613" s="30"/>
      <c r="W613" s="30"/>
      <c r="X613" s="30"/>
      <c r="Y613" s="30"/>
      <c r="Z613" s="30"/>
      <c r="AA613" s="30"/>
      <c r="AB613" s="30"/>
      <c r="AC613" s="30"/>
      <c r="AD613" s="30"/>
      <c r="AE613" s="30"/>
      <c r="AR613" s="153" t="s">
        <v>167</v>
      </c>
      <c r="AT613" s="153" t="s">
        <v>162</v>
      </c>
      <c r="AU613" s="153" t="s">
        <v>81</v>
      </c>
      <c r="AY613" s="18" t="s">
        <v>160</v>
      </c>
      <c r="BE613" s="154">
        <f>IF(N613="základní",J613,0)</f>
        <v>0</v>
      </c>
      <c r="BF613" s="154">
        <f>IF(N613="snížená",J613,0)</f>
        <v>0</v>
      </c>
      <c r="BG613" s="154">
        <f>IF(N613="zákl. přenesená",J613,0)</f>
        <v>0</v>
      </c>
      <c r="BH613" s="154">
        <f>IF(N613="sníž. přenesená",J613,0)</f>
        <v>0</v>
      </c>
      <c r="BI613" s="154">
        <f>IF(N613="nulová",J613,0)</f>
        <v>0</v>
      </c>
      <c r="BJ613" s="18" t="s">
        <v>19</v>
      </c>
      <c r="BK613" s="154">
        <f>ROUND(I613*H613,2)</f>
        <v>0</v>
      </c>
      <c r="BL613" s="18" t="s">
        <v>167</v>
      </c>
      <c r="BM613" s="153" t="s">
        <v>982</v>
      </c>
    </row>
    <row r="614" spans="1:65" s="2" customFormat="1" ht="19.5" x14ac:dyDescent="0.2">
      <c r="A614" s="30"/>
      <c r="B614" s="31"/>
      <c r="C614" s="30"/>
      <c r="D614" s="155" t="s">
        <v>169</v>
      </c>
      <c r="E614" s="30"/>
      <c r="F614" s="156" t="s">
        <v>983</v>
      </c>
      <c r="G614" s="30"/>
      <c r="H614" s="30"/>
      <c r="I614" s="30"/>
      <c r="J614" s="30"/>
      <c r="K614" s="30"/>
      <c r="L614" s="31"/>
      <c r="M614" s="157"/>
      <c r="N614" s="158"/>
      <c r="O614" s="56"/>
      <c r="P614" s="56"/>
      <c r="Q614" s="56"/>
      <c r="R614" s="56"/>
      <c r="S614" s="56"/>
      <c r="T614" s="57"/>
      <c r="U614" s="30"/>
      <c r="V614" s="30"/>
      <c r="W614" s="30"/>
      <c r="X614" s="30"/>
      <c r="Y614" s="30"/>
      <c r="Z614" s="30"/>
      <c r="AA614" s="30"/>
      <c r="AB614" s="30"/>
      <c r="AC614" s="30"/>
      <c r="AD614" s="30"/>
      <c r="AE614" s="30"/>
      <c r="AT614" s="18" t="s">
        <v>169</v>
      </c>
      <c r="AU614" s="18" t="s">
        <v>81</v>
      </c>
    </row>
    <row r="615" spans="1:65" s="13" customFormat="1" x14ac:dyDescent="0.2">
      <c r="B615" s="159"/>
      <c r="D615" s="155" t="s">
        <v>171</v>
      </c>
      <c r="E615" s="160" t="s">
        <v>1</v>
      </c>
      <c r="F615" s="161" t="s">
        <v>941</v>
      </c>
      <c r="H615" s="160" t="s">
        <v>1</v>
      </c>
      <c r="L615" s="159"/>
      <c r="M615" s="162"/>
      <c r="N615" s="163"/>
      <c r="O615" s="163"/>
      <c r="P615" s="163"/>
      <c r="Q615" s="163"/>
      <c r="R615" s="163"/>
      <c r="S615" s="163"/>
      <c r="T615" s="164"/>
      <c r="AT615" s="160" t="s">
        <v>171</v>
      </c>
      <c r="AU615" s="160" t="s">
        <v>81</v>
      </c>
      <c r="AV615" s="13" t="s">
        <v>19</v>
      </c>
      <c r="AW615" s="13" t="s">
        <v>31</v>
      </c>
      <c r="AX615" s="13" t="s">
        <v>74</v>
      </c>
      <c r="AY615" s="160" t="s">
        <v>160</v>
      </c>
    </row>
    <row r="616" spans="1:65" s="14" customFormat="1" x14ac:dyDescent="0.2">
      <c r="B616" s="165"/>
      <c r="D616" s="155" t="s">
        <v>171</v>
      </c>
      <c r="E616" s="166" t="s">
        <v>1</v>
      </c>
      <c r="F616" s="167" t="s">
        <v>1525</v>
      </c>
      <c r="H616" s="168">
        <v>62.965000000000003</v>
      </c>
      <c r="L616" s="165"/>
      <c r="M616" s="169"/>
      <c r="N616" s="170"/>
      <c r="O616" s="170"/>
      <c r="P616" s="170"/>
      <c r="Q616" s="170"/>
      <c r="R616" s="170"/>
      <c r="S616" s="170"/>
      <c r="T616" s="171"/>
      <c r="AT616" s="166" t="s">
        <v>171</v>
      </c>
      <c r="AU616" s="166" t="s">
        <v>81</v>
      </c>
      <c r="AV616" s="14" t="s">
        <v>81</v>
      </c>
      <c r="AW616" s="14" t="s">
        <v>31</v>
      </c>
      <c r="AX616" s="14" t="s">
        <v>74</v>
      </c>
      <c r="AY616" s="166" t="s">
        <v>160</v>
      </c>
    </row>
    <row r="617" spans="1:65" s="13" customFormat="1" x14ac:dyDescent="0.2">
      <c r="B617" s="159"/>
      <c r="D617" s="155" t="s">
        <v>171</v>
      </c>
      <c r="E617" s="160" t="s">
        <v>1</v>
      </c>
      <c r="F617" s="161" t="s">
        <v>1269</v>
      </c>
      <c r="H617" s="160" t="s">
        <v>1</v>
      </c>
      <c r="L617" s="159"/>
      <c r="M617" s="162"/>
      <c r="N617" s="163"/>
      <c r="O617" s="163"/>
      <c r="P617" s="163"/>
      <c r="Q617" s="163"/>
      <c r="R617" s="163"/>
      <c r="S617" s="163"/>
      <c r="T617" s="164"/>
      <c r="AT617" s="160" t="s">
        <v>171</v>
      </c>
      <c r="AU617" s="160" t="s">
        <v>81</v>
      </c>
      <c r="AV617" s="13" t="s">
        <v>19</v>
      </c>
      <c r="AW617" s="13" t="s">
        <v>31</v>
      </c>
      <c r="AX617" s="13" t="s">
        <v>74</v>
      </c>
      <c r="AY617" s="160" t="s">
        <v>160</v>
      </c>
    </row>
    <row r="618" spans="1:65" s="14" customFormat="1" x14ac:dyDescent="0.2">
      <c r="B618" s="165"/>
      <c r="D618" s="155" t="s">
        <v>171</v>
      </c>
      <c r="E618" s="166" t="s">
        <v>1</v>
      </c>
      <c r="F618" s="167" t="s">
        <v>1526</v>
      </c>
      <c r="H618" s="168">
        <v>97.4</v>
      </c>
      <c r="L618" s="165"/>
      <c r="M618" s="169"/>
      <c r="N618" s="170"/>
      <c r="O618" s="170"/>
      <c r="P618" s="170"/>
      <c r="Q618" s="170"/>
      <c r="R618" s="170"/>
      <c r="S618" s="170"/>
      <c r="T618" s="171"/>
      <c r="AT618" s="166" t="s">
        <v>171</v>
      </c>
      <c r="AU618" s="166" t="s">
        <v>81</v>
      </c>
      <c r="AV618" s="14" t="s">
        <v>81</v>
      </c>
      <c r="AW618" s="14" t="s">
        <v>31</v>
      </c>
      <c r="AX618" s="14" t="s">
        <v>74</v>
      </c>
      <c r="AY618" s="166" t="s">
        <v>160</v>
      </c>
    </row>
    <row r="619" spans="1:65" s="13" customFormat="1" x14ac:dyDescent="0.2">
      <c r="B619" s="159"/>
      <c r="D619" s="155" t="s">
        <v>171</v>
      </c>
      <c r="E619" s="160" t="s">
        <v>1</v>
      </c>
      <c r="F619" s="161" t="s">
        <v>1270</v>
      </c>
      <c r="H619" s="160" t="s">
        <v>1</v>
      </c>
      <c r="L619" s="159"/>
      <c r="M619" s="162"/>
      <c r="N619" s="163"/>
      <c r="O619" s="163"/>
      <c r="P619" s="163"/>
      <c r="Q619" s="163"/>
      <c r="R619" s="163"/>
      <c r="S619" s="163"/>
      <c r="T619" s="164"/>
      <c r="AT619" s="160" t="s">
        <v>171</v>
      </c>
      <c r="AU619" s="160" t="s">
        <v>81</v>
      </c>
      <c r="AV619" s="13" t="s">
        <v>19</v>
      </c>
      <c r="AW619" s="13" t="s">
        <v>31</v>
      </c>
      <c r="AX619" s="13" t="s">
        <v>74</v>
      </c>
      <c r="AY619" s="160" t="s">
        <v>160</v>
      </c>
    </row>
    <row r="620" spans="1:65" s="14" customFormat="1" x14ac:dyDescent="0.2">
      <c r="B620" s="165"/>
      <c r="D620" s="155" t="s">
        <v>171</v>
      </c>
      <c r="E620" s="166" t="s">
        <v>1</v>
      </c>
      <c r="F620" s="167" t="s">
        <v>1527</v>
      </c>
      <c r="H620" s="168">
        <v>110.4</v>
      </c>
      <c r="L620" s="165"/>
      <c r="M620" s="169"/>
      <c r="N620" s="170"/>
      <c r="O620" s="170"/>
      <c r="P620" s="170"/>
      <c r="Q620" s="170"/>
      <c r="R620" s="170"/>
      <c r="S620" s="170"/>
      <c r="T620" s="171"/>
      <c r="AT620" s="166" t="s">
        <v>171</v>
      </c>
      <c r="AU620" s="166" t="s">
        <v>81</v>
      </c>
      <c r="AV620" s="14" t="s">
        <v>81</v>
      </c>
      <c r="AW620" s="14" t="s">
        <v>31</v>
      </c>
      <c r="AX620" s="14" t="s">
        <v>74</v>
      </c>
      <c r="AY620" s="166" t="s">
        <v>160</v>
      </c>
    </row>
    <row r="621" spans="1:65" s="13" customFormat="1" x14ac:dyDescent="0.2">
      <c r="B621" s="159"/>
      <c r="D621" s="155" t="s">
        <v>171</v>
      </c>
      <c r="E621" s="160" t="s">
        <v>1</v>
      </c>
      <c r="F621" s="161" t="s">
        <v>900</v>
      </c>
      <c r="H621" s="160" t="s">
        <v>1</v>
      </c>
      <c r="L621" s="159"/>
      <c r="M621" s="162"/>
      <c r="N621" s="163"/>
      <c r="O621" s="163"/>
      <c r="P621" s="163"/>
      <c r="Q621" s="163"/>
      <c r="R621" s="163"/>
      <c r="S621" s="163"/>
      <c r="T621" s="164"/>
      <c r="AT621" s="160" t="s">
        <v>171</v>
      </c>
      <c r="AU621" s="160" t="s">
        <v>81</v>
      </c>
      <c r="AV621" s="13" t="s">
        <v>19</v>
      </c>
      <c r="AW621" s="13" t="s">
        <v>31</v>
      </c>
      <c r="AX621" s="13" t="s">
        <v>74</v>
      </c>
      <c r="AY621" s="160" t="s">
        <v>160</v>
      </c>
    </row>
    <row r="622" spans="1:65" s="13" customFormat="1" x14ac:dyDescent="0.2">
      <c r="B622" s="159"/>
      <c r="D622" s="155" t="s">
        <v>171</v>
      </c>
      <c r="E622" s="160" t="s">
        <v>1</v>
      </c>
      <c r="F622" s="161" t="s">
        <v>1271</v>
      </c>
      <c r="H622" s="160" t="s">
        <v>1</v>
      </c>
      <c r="L622" s="159"/>
      <c r="M622" s="162"/>
      <c r="N622" s="163"/>
      <c r="O622" s="163"/>
      <c r="P622" s="163"/>
      <c r="Q622" s="163"/>
      <c r="R622" s="163"/>
      <c r="S622" s="163"/>
      <c r="T622" s="164"/>
      <c r="AT622" s="160" t="s">
        <v>171</v>
      </c>
      <c r="AU622" s="160" t="s">
        <v>81</v>
      </c>
      <c r="AV622" s="13" t="s">
        <v>19</v>
      </c>
      <c r="AW622" s="13" t="s">
        <v>31</v>
      </c>
      <c r="AX622" s="13" t="s">
        <v>74</v>
      </c>
      <c r="AY622" s="160" t="s">
        <v>160</v>
      </c>
    </row>
    <row r="623" spans="1:65" s="14" customFormat="1" x14ac:dyDescent="0.2">
      <c r="B623" s="165"/>
      <c r="D623" s="155" t="s">
        <v>171</v>
      </c>
      <c r="E623" s="166" t="s">
        <v>1</v>
      </c>
      <c r="F623" s="167" t="s">
        <v>1528</v>
      </c>
      <c r="H623" s="168">
        <v>28.878</v>
      </c>
      <c r="L623" s="165"/>
      <c r="M623" s="169"/>
      <c r="N623" s="170"/>
      <c r="O623" s="170"/>
      <c r="P623" s="170"/>
      <c r="Q623" s="170"/>
      <c r="R623" s="170"/>
      <c r="S623" s="170"/>
      <c r="T623" s="171"/>
      <c r="AT623" s="166" t="s">
        <v>171</v>
      </c>
      <c r="AU623" s="166" t="s">
        <v>81</v>
      </c>
      <c r="AV623" s="14" t="s">
        <v>81</v>
      </c>
      <c r="AW623" s="14" t="s">
        <v>31</v>
      </c>
      <c r="AX623" s="14" t="s">
        <v>74</v>
      </c>
      <c r="AY623" s="166" t="s">
        <v>160</v>
      </c>
    </row>
    <row r="624" spans="1:65" s="13" customFormat="1" x14ac:dyDescent="0.2">
      <c r="B624" s="159"/>
      <c r="D624" s="155" t="s">
        <v>171</v>
      </c>
      <c r="E624" s="160" t="s">
        <v>1</v>
      </c>
      <c r="F624" s="161" t="s">
        <v>1273</v>
      </c>
      <c r="H624" s="160" t="s">
        <v>1</v>
      </c>
      <c r="L624" s="159"/>
      <c r="M624" s="162"/>
      <c r="N624" s="163"/>
      <c r="O624" s="163"/>
      <c r="P624" s="163"/>
      <c r="Q624" s="163"/>
      <c r="R624" s="163"/>
      <c r="S624" s="163"/>
      <c r="T624" s="164"/>
      <c r="AT624" s="160" t="s">
        <v>171</v>
      </c>
      <c r="AU624" s="160" t="s">
        <v>81</v>
      </c>
      <c r="AV624" s="13" t="s">
        <v>19</v>
      </c>
      <c r="AW624" s="13" t="s">
        <v>31</v>
      </c>
      <c r="AX624" s="13" t="s">
        <v>74</v>
      </c>
      <c r="AY624" s="160" t="s">
        <v>160</v>
      </c>
    </row>
    <row r="625" spans="1:65" s="14" customFormat="1" x14ac:dyDescent="0.2">
      <c r="B625" s="165"/>
      <c r="D625" s="155" t="s">
        <v>171</v>
      </c>
      <c r="E625" s="166" t="s">
        <v>1</v>
      </c>
      <c r="F625" s="167" t="s">
        <v>1529</v>
      </c>
      <c r="H625" s="168">
        <v>31.19</v>
      </c>
      <c r="L625" s="165"/>
      <c r="M625" s="169"/>
      <c r="N625" s="170"/>
      <c r="O625" s="170"/>
      <c r="P625" s="170"/>
      <c r="Q625" s="170"/>
      <c r="R625" s="170"/>
      <c r="S625" s="170"/>
      <c r="T625" s="171"/>
      <c r="AT625" s="166" t="s">
        <v>171</v>
      </c>
      <c r="AU625" s="166" t="s">
        <v>81</v>
      </c>
      <c r="AV625" s="14" t="s">
        <v>81</v>
      </c>
      <c r="AW625" s="14" t="s">
        <v>31</v>
      </c>
      <c r="AX625" s="14" t="s">
        <v>74</v>
      </c>
      <c r="AY625" s="166" t="s">
        <v>160</v>
      </c>
    </row>
    <row r="626" spans="1:65" s="16" customFormat="1" x14ac:dyDescent="0.2">
      <c r="B626" s="179"/>
      <c r="D626" s="155" t="s">
        <v>171</v>
      </c>
      <c r="E626" s="180" t="s">
        <v>1</v>
      </c>
      <c r="F626" s="181" t="s">
        <v>216</v>
      </c>
      <c r="H626" s="182">
        <v>330.83300000000003</v>
      </c>
      <c r="L626" s="179"/>
      <c r="M626" s="183"/>
      <c r="N626" s="184"/>
      <c r="O626" s="184"/>
      <c r="P626" s="184"/>
      <c r="Q626" s="184"/>
      <c r="R626" s="184"/>
      <c r="S626" s="184"/>
      <c r="T626" s="185"/>
      <c r="AT626" s="180" t="s">
        <v>171</v>
      </c>
      <c r="AU626" s="180" t="s">
        <v>81</v>
      </c>
      <c r="AV626" s="16" t="s">
        <v>183</v>
      </c>
      <c r="AW626" s="16" t="s">
        <v>31</v>
      </c>
      <c r="AX626" s="16" t="s">
        <v>74</v>
      </c>
      <c r="AY626" s="180" t="s">
        <v>160</v>
      </c>
    </row>
    <row r="627" spans="1:65" s="13" customFormat="1" x14ac:dyDescent="0.2">
      <c r="B627" s="159"/>
      <c r="D627" s="155" t="s">
        <v>171</v>
      </c>
      <c r="E627" s="160" t="s">
        <v>1</v>
      </c>
      <c r="F627" s="161" t="s">
        <v>1277</v>
      </c>
      <c r="H627" s="160" t="s">
        <v>1</v>
      </c>
      <c r="L627" s="159"/>
      <c r="M627" s="162"/>
      <c r="N627" s="163"/>
      <c r="O627" s="163"/>
      <c r="P627" s="163"/>
      <c r="Q627" s="163"/>
      <c r="R627" s="163"/>
      <c r="S627" s="163"/>
      <c r="T627" s="164"/>
      <c r="AT627" s="160" t="s">
        <v>171</v>
      </c>
      <c r="AU627" s="160" t="s">
        <v>81</v>
      </c>
      <c r="AV627" s="13" t="s">
        <v>19</v>
      </c>
      <c r="AW627" s="13" t="s">
        <v>31</v>
      </c>
      <c r="AX627" s="13" t="s">
        <v>74</v>
      </c>
      <c r="AY627" s="160" t="s">
        <v>160</v>
      </c>
    </row>
    <row r="628" spans="1:65" s="14" customFormat="1" x14ac:dyDescent="0.2">
      <c r="B628" s="165"/>
      <c r="D628" s="155" t="s">
        <v>171</v>
      </c>
      <c r="E628" s="166" t="s">
        <v>1</v>
      </c>
      <c r="F628" s="167" t="s">
        <v>1530</v>
      </c>
      <c r="H628" s="168">
        <v>29.478000000000002</v>
      </c>
      <c r="L628" s="165"/>
      <c r="M628" s="169"/>
      <c r="N628" s="170"/>
      <c r="O628" s="170"/>
      <c r="P628" s="170"/>
      <c r="Q628" s="170"/>
      <c r="R628" s="170"/>
      <c r="S628" s="170"/>
      <c r="T628" s="171"/>
      <c r="AT628" s="166" t="s">
        <v>171</v>
      </c>
      <c r="AU628" s="166" t="s">
        <v>81</v>
      </c>
      <c r="AV628" s="14" t="s">
        <v>81</v>
      </c>
      <c r="AW628" s="14" t="s">
        <v>31</v>
      </c>
      <c r="AX628" s="14" t="s">
        <v>74</v>
      </c>
      <c r="AY628" s="166" t="s">
        <v>160</v>
      </c>
    </row>
    <row r="629" spans="1:65" s="16" customFormat="1" x14ac:dyDescent="0.2">
      <c r="B629" s="179"/>
      <c r="D629" s="155" t="s">
        <v>171</v>
      </c>
      <c r="E629" s="180" t="s">
        <v>1</v>
      </c>
      <c r="F629" s="181" t="s">
        <v>216</v>
      </c>
      <c r="H629" s="182">
        <v>29.478000000000002</v>
      </c>
      <c r="L629" s="179"/>
      <c r="M629" s="183"/>
      <c r="N629" s="184"/>
      <c r="O629" s="184"/>
      <c r="P629" s="184"/>
      <c r="Q629" s="184"/>
      <c r="R629" s="184"/>
      <c r="S629" s="184"/>
      <c r="T629" s="185"/>
      <c r="AT629" s="180" t="s">
        <v>171</v>
      </c>
      <c r="AU629" s="180" t="s">
        <v>81</v>
      </c>
      <c r="AV629" s="16" t="s">
        <v>183</v>
      </c>
      <c r="AW629" s="16" t="s">
        <v>31</v>
      </c>
      <c r="AX629" s="16" t="s">
        <v>74</v>
      </c>
      <c r="AY629" s="180" t="s">
        <v>160</v>
      </c>
    </row>
    <row r="630" spans="1:65" s="15" customFormat="1" x14ac:dyDescent="0.2">
      <c r="B630" s="172"/>
      <c r="D630" s="155" t="s">
        <v>171</v>
      </c>
      <c r="E630" s="173" t="s">
        <v>1</v>
      </c>
      <c r="F630" s="174" t="s">
        <v>176</v>
      </c>
      <c r="H630" s="175">
        <v>360.31099999999998</v>
      </c>
      <c r="L630" s="172"/>
      <c r="M630" s="176"/>
      <c r="N630" s="177"/>
      <c r="O630" s="177"/>
      <c r="P630" s="177"/>
      <c r="Q630" s="177"/>
      <c r="R630" s="177"/>
      <c r="S630" s="177"/>
      <c r="T630" s="178"/>
      <c r="AT630" s="173" t="s">
        <v>171</v>
      </c>
      <c r="AU630" s="173" t="s">
        <v>81</v>
      </c>
      <c r="AV630" s="15" t="s">
        <v>167</v>
      </c>
      <c r="AW630" s="15" t="s">
        <v>31</v>
      </c>
      <c r="AX630" s="15" t="s">
        <v>19</v>
      </c>
      <c r="AY630" s="173" t="s">
        <v>160</v>
      </c>
    </row>
    <row r="631" spans="1:65" s="2" customFormat="1" ht="24" customHeight="1" x14ac:dyDescent="0.2">
      <c r="A631" s="30"/>
      <c r="B631" s="142"/>
      <c r="C631" s="143" t="s">
        <v>1538</v>
      </c>
      <c r="D631" s="143" t="s">
        <v>162</v>
      </c>
      <c r="E631" s="144" t="s">
        <v>1539</v>
      </c>
      <c r="F631" s="145" t="s">
        <v>1540</v>
      </c>
      <c r="G631" s="146" t="s">
        <v>165</v>
      </c>
      <c r="H631" s="147">
        <v>29.423999999999999</v>
      </c>
      <c r="I631" s="148">
        <v>0</v>
      </c>
      <c r="J631" s="148">
        <f>ROUND(I631*H631,2)</f>
        <v>0</v>
      </c>
      <c r="K631" s="145" t="s">
        <v>166</v>
      </c>
      <c r="L631" s="31"/>
      <c r="M631" s="149" t="s">
        <v>1</v>
      </c>
      <c r="N631" s="150" t="s">
        <v>39</v>
      </c>
      <c r="O631" s="151">
        <v>1.98</v>
      </c>
      <c r="P631" s="151">
        <f>O631*H631</f>
        <v>58.259520000000002</v>
      </c>
      <c r="Q631" s="151">
        <v>5.985E-2</v>
      </c>
      <c r="R631" s="151">
        <f>Q631*H631</f>
        <v>1.7610264</v>
      </c>
      <c r="S631" s="151">
        <v>0</v>
      </c>
      <c r="T631" s="152">
        <f>S631*H631</f>
        <v>0</v>
      </c>
      <c r="U631" s="30"/>
      <c r="V631" s="30"/>
      <c r="W631" s="30"/>
      <c r="X631" s="30"/>
      <c r="Y631" s="30"/>
      <c r="Z631" s="30"/>
      <c r="AA631" s="30"/>
      <c r="AB631" s="30"/>
      <c r="AC631" s="30"/>
      <c r="AD631" s="30"/>
      <c r="AE631" s="30"/>
      <c r="AR631" s="153" t="s">
        <v>167</v>
      </c>
      <c r="AT631" s="153" t="s">
        <v>162</v>
      </c>
      <c r="AU631" s="153" t="s">
        <v>81</v>
      </c>
      <c r="AY631" s="18" t="s">
        <v>160</v>
      </c>
      <c r="BE631" s="154">
        <f>IF(N631="základní",J631,0)</f>
        <v>0</v>
      </c>
      <c r="BF631" s="154">
        <f>IF(N631="snížená",J631,0)</f>
        <v>0</v>
      </c>
      <c r="BG631" s="154">
        <f>IF(N631="zákl. přenesená",J631,0)</f>
        <v>0</v>
      </c>
      <c r="BH631" s="154">
        <f>IF(N631="sníž. přenesená",J631,0)</f>
        <v>0</v>
      </c>
      <c r="BI631" s="154">
        <f>IF(N631="nulová",J631,0)</f>
        <v>0</v>
      </c>
      <c r="BJ631" s="18" t="s">
        <v>19</v>
      </c>
      <c r="BK631" s="154">
        <f>ROUND(I631*H631,2)</f>
        <v>0</v>
      </c>
      <c r="BL631" s="18" t="s">
        <v>167</v>
      </c>
      <c r="BM631" s="153" t="s">
        <v>1541</v>
      </c>
    </row>
    <row r="632" spans="1:65" s="2" customFormat="1" ht="19.5" x14ac:dyDescent="0.2">
      <c r="A632" s="30"/>
      <c r="B632" s="31"/>
      <c r="C632" s="30"/>
      <c r="D632" s="155" t="s">
        <v>169</v>
      </c>
      <c r="E632" s="30"/>
      <c r="F632" s="156" t="s">
        <v>1542</v>
      </c>
      <c r="G632" s="30"/>
      <c r="H632" s="30"/>
      <c r="I632" s="30"/>
      <c r="J632" s="30"/>
      <c r="K632" s="30"/>
      <c r="L632" s="31"/>
      <c r="M632" s="157"/>
      <c r="N632" s="158"/>
      <c r="O632" s="56"/>
      <c r="P632" s="56"/>
      <c r="Q632" s="56"/>
      <c r="R632" s="56"/>
      <c r="S632" s="56"/>
      <c r="T632" s="57"/>
      <c r="U632" s="30"/>
      <c r="V632" s="30"/>
      <c r="W632" s="30"/>
      <c r="X632" s="30"/>
      <c r="Y632" s="30"/>
      <c r="Z632" s="30"/>
      <c r="AA632" s="30"/>
      <c r="AB632" s="30"/>
      <c r="AC632" s="30"/>
      <c r="AD632" s="30"/>
      <c r="AE632" s="30"/>
      <c r="AT632" s="18" t="s">
        <v>169</v>
      </c>
      <c r="AU632" s="18" t="s">
        <v>81</v>
      </c>
    </row>
    <row r="633" spans="1:65" s="2" customFormat="1" ht="24" customHeight="1" x14ac:dyDescent="0.2">
      <c r="A633" s="30"/>
      <c r="B633" s="142"/>
      <c r="C633" s="143" t="s">
        <v>1543</v>
      </c>
      <c r="D633" s="143" t="s">
        <v>162</v>
      </c>
      <c r="E633" s="144" t="s">
        <v>1544</v>
      </c>
      <c r="F633" s="145" t="s">
        <v>1545</v>
      </c>
      <c r="G633" s="146" t="s">
        <v>165</v>
      </c>
      <c r="H633" s="147">
        <v>29.423999999999999</v>
      </c>
      <c r="I633" s="148">
        <v>0</v>
      </c>
      <c r="J633" s="148">
        <f>ROUND(I633*H633,2)</f>
        <v>0</v>
      </c>
      <c r="K633" s="145" t="s">
        <v>166</v>
      </c>
      <c r="L633" s="31"/>
      <c r="M633" s="149" t="s">
        <v>1</v>
      </c>
      <c r="N633" s="150" t="s">
        <v>39</v>
      </c>
      <c r="O633" s="151">
        <v>0.29799999999999999</v>
      </c>
      <c r="P633" s="151">
        <f>O633*H633</f>
        <v>8.7683520000000001</v>
      </c>
      <c r="Q633" s="151">
        <v>0</v>
      </c>
      <c r="R633" s="151">
        <f>Q633*H633</f>
        <v>0</v>
      </c>
      <c r="S633" s="151">
        <v>0</v>
      </c>
      <c r="T633" s="152">
        <f>S633*H633</f>
        <v>0</v>
      </c>
      <c r="U633" s="30"/>
      <c r="V633" s="30"/>
      <c r="W633" s="30"/>
      <c r="X633" s="30"/>
      <c r="Y633" s="30"/>
      <c r="Z633" s="30"/>
      <c r="AA633" s="30"/>
      <c r="AB633" s="30"/>
      <c r="AC633" s="30"/>
      <c r="AD633" s="30"/>
      <c r="AE633" s="30"/>
      <c r="AR633" s="153" t="s">
        <v>167</v>
      </c>
      <c r="AT633" s="153" t="s">
        <v>162</v>
      </c>
      <c r="AU633" s="153" t="s">
        <v>81</v>
      </c>
      <c r="AY633" s="18" t="s">
        <v>160</v>
      </c>
      <c r="BE633" s="154">
        <f>IF(N633="základní",J633,0)</f>
        <v>0</v>
      </c>
      <c r="BF633" s="154">
        <f>IF(N633="snížená",J633,0)</f>
        <v>0</v>
      </c>
      <c r="BG633" s="154">
        <f>IF(N633="zákl. přenesená",J633,0)</f>
        <v>0</v>
      </c>
      <c r="BH633" s="154">
        <f>IF(N633="sníž. přenesená",J633,0)</f>
        <v>0</v>
      </c>
      <c r="BI633" s="154">
        <f>IF(N633="nulová",J633,0)</f>
        <v>0</v>
      </c>
      <c r="BJ633" s="18" t="s">
        <v>19</v>
      </c>
      <c r="BK633" s="154">
        <f>ROUND(I633*H633,2)</f>
        <v>0</v>
      </c>
      <c r="BL633" s="18" t="s">
        <v>167</v>
      </c>
      <c r="BM633" s="153" t="s">
        <v>1546</v>
      </c>
    </row>
    <row r="634" spans="1:65" s="2" customFormat="1" ht="19.5" x14ac:dyDescent="0.2">
      <c r="A634" s="30"/>
      <c r="B634" s="31"/>
      <c r="C634" s="30"/>
      <c r="D634" s="155" t="s">
        <v>169</v>
      </c>
      <c r="E634" s="30"/>
      <c r="F634" s="156" t="s">
        <v>1547</v>
      </c>
      <c r="G634" s="30"/>
      <c r="H634" s="30"/>
      <c r="I634" s="30"/>
      <c r="J634" s="30"/>
      <c r="K634" s="30"/>
      <c r="L634" s="31"/>
      <c r="M634" s="157"/>
      <c r="N634" s="158"/>
      <c r="O634" s="56"/>
      <c r="P634" s="56"/>
      <c r="Q634" s="56"/>
      <c r="R634" s="56"/>
      <c r="S634" s="56"/>
      <c r="T634" s="57"/>
      <c r="U634" s="30"/>
      <c r="V634" s="30"/>
      <c r="W634" s="30"/>
      <c r="X634" s="30"/>
      <c r="Y634" s="30"/>
      <c r="Z634" s="30"/>
      <c r="AA634" s="30"/>
      <c r="AB634" s="30"/>
      <c r="AC634" s="30"/>
      <c r="AD634" s="30"/>
      <c r="AE634" s="30"/>
      <c r="AT634" s="18" t="s">
        <v>169</v>
      </c>
      <c r="AU634" s="18" t="s">
        <v>81</v>
      </c>
    </row>
    <row r="635" spans="1:65" s="2" customFormat="1" ht="24" customHeight="1" x14ac:dyDescent="0.2">
      <c r="A635" s="30"/>
      <c r="B635" s="142"/>
      <c r="C635" s="143" t="s">
        <v>1548</v>
      </c>
      <c r="D635" s="143" t="s">
        <v>162</v>
      </c>
      <c r="E635" s="144" t="s">
        <v>1549</v>
      </c>
      <c r="F635" s="145" t="s">
        <v>1550</v>
      </c>
      <c r="G635" s="146" t="s">
        <v>165</v>
      </c>
      <c r="H635" s="147">
        <v>29.423999999999999</v>
      </c>
      <c r="I635" s="148">
        <v>0</v>
      </c>
      <c r="J635" s="148">
        <f>ROUND(I635*H635,2)</f>
        <v>0</v>
      </c>
      <c r="K635" s="145" t="s">
        <v>166</v>
      </c>
      <c r="L635" s="31"/>
      <c r="M635" s="149" t="s">
        <v>1</v>
      </c>
      <c r="N635" s="150" t="s">
        <v>39</v>
      </c>
      <c r="O635" s="151">
        <v>0.59699999999999998</v>
      </c>
      <c r="P635" s="151">
        <f>O635*H635</f>
        <v>17.566127999999999</v>
      </c>
      <c r="Q635" s="151">
        <v>0</v>
      </c>
      <c r="R635" s="151">
        <f>Q635*H635</f>
        <v>0</v>
      </c>
      <c r="S635" s="151">
        <v>0</v>
      </c>
      <c r="T635" s="152">
        <f>S635*H635</f>
        <v>0</v>
      </c>
      <c r="U635" s="30"/>
      <c r="V635" s="30"/>
      <c r="W635" s="30"/>
      <c r="X635" s="30"/>
      <c r="Y635" s="30"/>
      <c r="Z635" s="30"/>
      <c r="AA635" s="30"/>
      <c r="AB635" s="30"/>
      <c r="AC635" s="30"/>
      <c r="AD635" s="30"/>
      <c r="AE635" s="30"/>
      <c r="AR635" s="153" t="s">
        <v>167</v>
      </c>
      <c r="AT635" s="153" t="s">
        <v>162</v>
      </c>
      <c r="AU635" s="153" t="s">
        <v>81</v>
      </c>
      <c r="AY635" s="18" t="s">
        <v>160</v>
      </c>
      <c r="BE635" s="154">
        <f>IF(N635="základní",J635,0)</f>
        <v>0</v>
      </c>
      <c r="BF635" s="154">
        <f>IF(N635="snížená",J635,0)</f>
        <v>0</v>
      </c>
      <c r="BG635" s="154">
        <f>IF(N635="zákl. přenesená",J635,0)</f>
        <v>0</v>
      </c>
      <c r="BH635" s="154">
        <f>IF(N635="sníž. přenesená",J635,0)</f>
        <v>0</v>
      </c>
      <c r="BI635" s="154">
        <f>IF(N635="nulová",J635,0)</f>
        <v>0</v>
      </c>
      <c r="BJ635" s="18" t="s">
        <v>19</v>
      </c>
      <c r="BK635" s="154">
        <f>ROUND(I635*H635,2)</f>
        <v>0</v>
      </c>
      <c r="BL635" s="18" t="s">
        <v>167</v>
      </c>
      <c r="BM635" s="153" t="s">
        <v>1551</v>
      </c>
    </row>
    <row r="636" spans="1:65" s="2" customFormat="1" ht="19.5" x14ac:dyDescent="0.2">
      <c r="A636" s="30"/>
      <c r="B636" s="31"/>
      <c r="C636" s="30"/>
      <c r="D636" s="155" t="s">
        <v>169</v>
      </c>
      <c r="E636" s="30"/>
      <c r="F636" s="156" t="s">
        <v>1552</v>
      </c>
      <c r="G636" s="30"/>
      <c r="H636" s="30"/>
      <c r="I636" s="30"/>
      <c r="J636" s="30"/>
      <c r="K636" s="30"/>
      <c r="L636" s="31"/>
      <c r="M636" s="157"/>
      <c r="N636" s="158"/>
      <c r="O636" s="56"/>
      <c r="P636" s="56"/>
      <c r="Q636" s="56"/>
      <c r="R636" s="56"/>
      <c r="S636" s="56"/>
      <c r="T636" s="57"/>
      <c r="U636" s="30"/>
      <c r="V636" s="30"/>
      <c r="W636" s="30"/>
      <c r="X636" s="30"/>
      <c r="Y636" s="30"/>
      <c r="Z636" s="30"/>
      <c r="AA636" s="30"/>
      <c r="AB636" s="30"/>
      <c r="AC636" s="30"/>
      <c r="AD636" s="30"/>
      <c r="AE636" s="30"/>
      <c r="AT636" s="18" t="s">
        <v>169</v>
      </c>
      <c r="AU636" s="18" t="s">
        <v>81</v>
      </c>
    </row>
    <row r="637" spans="1:65" s="2" customFormat="1" ht="24" customHeight="1" x14ac:dyDescent="0.2">
      <c r="A637" s="30"/>
      <c r="B637" s="142"/>
      <c r="C637" s="143" t="s">
        <v>1553</v>
      </c>
      <c r="D637" s="143" t="s">
        <v>162</v>
      </c>
      <c r="E637" s="144" t="s">
        <v>1554</v>
      </c>
      <c r="F637" s="145" t="s">
        <v>1555</v>
      </c>
      <c r="G637" s="146" t="s">
        <v>165</v>
      </c>
      <c r="H637" s="147">
        <v>29.423999999999999</v>
      </c>
      <c r="I637" s="148">
        <v>0</v>
      </c>
      <c r="J637" s="148">
        <f>ROUND(I637*H637,2)</f>
        <v>0</v>
      </c>
      <c r="K637" s="145" t="s">
        <v>166</v>
      </c>
      <c r="L637" s="31"/>
      <c r="M637" s="149" t="s">
        <v>1</v>
      </c>
      <c r="N637" s="150" t="s">
        <v>39</v>
      </c>
      <c r="O637" s="151">
        <v>0.36099999999999999</v>
      </c>
      <c r="P637" s="151">
        <f>O637*H637</f>
        <v>10.622064</v>
      </c>
      <c r="Q637" s="151">
        <v>9.8999999999999999E-4</v>
      </c>
      <c r="R637" s="151">
        <f>Q637*H637</f>
        <v>2.9129759999999998E-2</v>
      </c>
      <c r="S637" s="151">
        <v>0</v>
      </c>
      <c r="T637" s="152">
        <f>S637*H637</f>
        <v>0</v>
      </c>
      <c r="U637" s="30"/>
      <c r="V637" s="30"/>
      <c r="W637" s="30"/>
      <c r="X637" s="30"/>
      <c r="Y637" s="30"/>
      <c r="Z637" s="30"/>
      <c r="AA637" s="30"/>
      <c r="AB637" s="30"/>
      <c r="AC637" s="30"/>
      <c r="AD637" s="30"/>
      <c r="AE637" s="30"/>
      <c r="AR637" s="153" t="s">
        <v>167</v>
      </c>
      <c r="AT637" s="153" t="s">
        <v>162</v>
      </c>
      <c r="AU637" s="153" t="s">
        <v>81</v>
      </c>
      <c r="AY637" s="18" t="s">
        <v>160</v>
      </c>
      <c r="BE637" s="154">
        <f>IF(N637="základní",J637,0)</f>
        <v>0</v>
      </c>
      <c r="BF637" s="154">
        <f>IF(N637="snížená",J637,0)</f>
        <v>0</v>
      </c>
      <c r="BG637" s="154">
        <f>IF(N637="zákl. přenesená",J637,0)</f>
        <v>0</v>
      </c>
      <c r="BH637" s="154">
        <f>IF(N637="sníž. přenesená",J637,0)</f>
        <v>0</v>
      </c>
      <c r="BI637" s="154">
        <f>IF(N637="nulová",J637,0)</f>
        <v>0</v>
      </c>
      <c r="BJ637" s="18" t="s">
        <v>19</v>
      </c>
      <c r="BK637" s="154">
        <f>ROUND(I637*H637,2)</f>
        <v>0</v>
      </c>
      <c r="BL637" s="18" t="s">
        <v>167</v>
      </c>
      <c r="BM637" s="153" t="s">
        <v>1556</v>
      </c>
    </row>
    <row r="638" spans="1:65" s="2" customFormat="1" ht="19.5" x14ac:dyDescent="0.2">
      <c r="A638" s="30"/>
      <c r="B638" s="31"/>
      <c r="C638" s="30"/>
      <c r="D638" s="155" t="s">
        <v>169</v>
      </c>
      <c r="E638" s="30"/>
      <c r="F638" s="156" t="s">
        <v>1557</v>
      </c>
      <c r="G638" s="30"/>
      <c r="H638" s="30"/>
      <c r="I638" s="30"/>
      <c r="J638" s="30"/>
      <c r="K638" s="30"/>
      <c r="L638" s="31"/>
      <c r="M638" s="157"/>
      <c r="N638" s="158"/>
      <c r="O638" s="56"/>
      <c r="P638" s="56"/>
      <c r="Q638" s="56"/>
      <c r="R638" s="56"/>
      <c r="S638" s="56"/>
      <c r="T638" s="57"/>
      <c r="U638" s="30"/>
      <c r="V638" s="30"/>
      <c r="W638" s="30"/>
      <c r="X638" s="30"/>
      <c r="Y638" s="30"/>
      <c r="Z638" s="30"/>
      <c r="AA638" s="30"/>
      <c r="AB638" s="30"/>
      <c r="AC638" s="30"/>
      <c r="AD638" s="30"/>
      <c r="AE638" s="30"/>
      <c r="AT638" s="18" t="s">
        <v>169</v>
      </c>
      <c r="AU638" s="18" t="s">
        <v>81</v>
      </c>
    </row>
    <row r="639" spans="1:65" s="2" customFormat="1" ht="24" customHeight="1" x14ac:dyDescent="0.2">
      <c r="A639" s="30"/>
      <c r="B639" s="142"/>
      <c r="C639" s="143" t="s">
        <v>1558</v>
      </c>
      <c r="D639" s="143" t="s">
        <v>162</v>
      </c>
      <c r="E639" s="144" t="s">
        <v>1559</v>
      </c>
      <c r="F639" s="145" t="s">
        <v>1560</v>
      </c>
      <c r="G639" s="146" t="s">
        <v>165</v>
      </c>
      <c r="H639" s="147">
        <v>29.423999999999999</v>
      </c>
      <c r="I639" s="148">
        <v>0</v>
      </c>
      <c r="J639" s="148">
        <f>ROUND(I639*H639,2)</f>
        <v>0</v>
      </c>
      <c r="K639" s="145" t="s">
        <v>166</v>
      </c>
      <c r="L639" s="31"/>
      <c r="M639" s="149" t="s">
        <v>1</v>
      </c>
      <c r="N639" s="150" t="s">
        <v>39</v>
      </c>
      <c r="O639" s="151">
        <v>0.51</v>
      </c>
      <c r="P639" s="151">
        <f>O639*H639</f>
        <v>15.00624</v>
      </c>
      <c r="Q639" s="151">
        <v>1.58E-3</v>
      </c>
      <c r="R639" s="151">
        <f>Q639*H639</f>
        <v>4.6489919999999997E-2</v>
      </c>
      <c r="S639" s="151">
        <v>0</v>
      </c>
      <c r="T639" s="152">
        <f>S639*H639</f>
        <v>0</v>
      </c>
      <c r="U639" s="30"/>
      <c r="V639" s="30"/>
      <c r="W639" s="30"/>
      <c r="X639" s="30"/>
      <c r="Y639" s="30"/>
      <c r="Z639" s="30"/>
      <c r="AA639" s="30"/>
      <c r="AB639" s="30"/>
      <c r="AC639" s="30"/>
      <c r="AD639" s="30"/>
      <c r="AE639" s="30"/>
      <c r="AR639" s="153" t="s">
        <v>167</v>
      </c>
      <c r="AT639" s="153" t="s">
        <v>162</v>
      </c>
      <c r="AU639" s="153" t="s">
        <v>81</v>
      </c>
      <c r="AY639" s="18" t="s">
        <v>160</v>
      </c>
      <c r="BE639" s="154">
        <f>IF(N639="základní",J639,0)</f>
        <v>0</v>
      </c>
      <c r="BF639" s="154">
        <f>IF(N639="snížená",J639,0)</f>
        <v>0</v>
      </c>
      <c r="BG639" s="154">
        <f>IF(N639="zákl. přenesená",J639,0)</f>
        <v>0</v>
      </c>
      <c r="BH639" s="154">
        <f>IF(N639="sníž. přenesená",J639,0)</f>
        <v>0</v>
      </c>
      <c r="BI639" s="154">
        <f>IF(N639="nulová",J639,0)</f>
        <v>0</v>
      </c>
      <c r="BJ639" s="18" t="s">
        <v>19</v>
      </c>
      <c r="BK639" s="154">
        <f>ROUND(I639*H639,2)</f>
        <v>0</v>
      </c>
      <c r="BL639" s="18" t="s">
        <v>167</v>
      </c>
      <c r="BM639" s="153" t="s">
        <v>1561</v>
      </c>
    </row>
    <row r="640" spans="1:65" s="2" customFormat="1" ht="19.5" x14ac:dyDescent="0.2">
      <c r="A640" s="30"/>
      <c r="B640" s="31"/>
      <c r="C640" s="30"/>
      <c r="D640" s="155" t="s">
        <v>169</v>
      </c>
      <c r="E640" s="30"/>
      <c r="F640" s="156" t="s">
        <v>1562</v>
      </c>
      <c r="G640" s="30"/>
      <c r="H640" s="30"/>
      <c r="I640" s="30"/>
      <c r="J640" s="30"/>
      <c r="K640" s="30"/>
      <c r="L640" s="31"/>
      <c r="M640" s="157"/>
      <c r="N640" s="158"/>
      <c r="O640" s="56"/>
      <c r="P640" s="56"/>
      <c r="Q640" s="56"/>
      <c r="R640" s="56"/>
      <c r="S640" s="56"/>
      <c r="T640" s="57"/>
      <c r="U640" s="30"/>
      <c r="V640" s="30"/>
      <c r="W640" s="30"/>
      <c r="X640" s="30"/>
      <c r="Y640" s="30"/>
      <c r="Z640" s="30"/>
      <c r="AA640" s="30"/>
      <c r="AB640" s="30"/>
      <c r="AC640" s="30"/>
      <c r="AD640" s="30"/>
      <c r="AE640" s="30"/>
      <c r="AT640" s="18" t="s">
        <v>169</v>
      </c>
      <c r="AU640" s="18" t="s">
        <v>81</v>
      </c>
    </row>
    <row r="641" spans="1:65" s="2" customFormat="1" ht="24" customHeight="1" x14ac:dyDescent="0.2">
      <c r="A641" s="30"/>
      <c r="B641" s="142"/>
      <c r="C641" s="143" t="s">
        <v>1563</v>
      </c>
      <c r="D641" s="143" t="s">
        <v>162</v>
      </c>
      <c r="E641" s="144" t="s">
        <v>1564</v>
      </c>
      <c r="F641" s="145" t="s">
        <v>1565</v>
      </c>
      <c r="G641" s="146" t="s">
        <v>165</v>
      </c>
      <c r="H641" s="147">
        <v>29.423999999999999</v>
      </c>
      <c r="I641" s="148">
        <v>0</v>
      </c>
      <c r="J641" s="148">
        <f>ROUND(I641*H641,2)</f>
        <v>0</v>
      </c>
      <c r="K641" s="145" t="s">
        <v>166</v>
      </c>
      <c r="L641" s="31"/>
      <c r="M641" s="149" t="s">
        <v>1</v>
      </c>
      <c r="N641" s="150" t="s">
        <v>39</v>
      </c>
      <c r="O641" s="151">
        <v>7.1999999999999995E-2</v>
      </c>
      <c r="P641" s="151">
        <f>O641*H641</f>
        <v>2.118528</v>
      </c>
      <c r="Q641" s="151">
        <v>0</v>
      </c>
      <c r="R641" s="151">
        <f>Q641*H641</f>
        <v>0</v>
      </c>
      <c r="S641" s="151">
        <v>0</v>
      </c>
      <c r="T641" s="152">
        <f>S641*H641</f>
        <v>0</v>
      </c>
      <c r="U641" s="30"/>
      <c r="V641" s="30"/>
      <c r="W641" s="30"/>
      <c r="X641" s="30"/>
      <c r="Y641" s="30"/>
      <c r="Z641" s="30"/>
      <c r="AA641" s="30"/>
      <c r="AB641" s="30"/>
      <c r="AC641" s="30"/>
      <c r="AD641" s="30"/>
      <c r="AE641" s="30"/>
      <c r="AR641" s="153" t="s">
        <v>167</v>
      </c>
      <c r="AT641" s="153" t="s">
        <v>162</v>
      </c>
      <c r="AU641" s="153" t="s">
        <v>81</v>
      </c>
      <c r="AY641" s="18" t="s">
        <v>160</v>
      </c>
      <c r="BE641" s="154">
        <f>IF(N641="základní",J641,0)</f>
        <v>0</v>
      </c>
      <c r="BF641" s="154">
        <f>IF(N641="snížená",J641,0)</f>
        <v>0</v>
      </c>
      <c r="BG641" s="154">
        <f>IF(N641="zákl. přenesená",J641,0)</f>
        <v>0</v>
      </c>
      <c r="BH641" s="154">
        <f>IF(N641="sníž. přenesená",J641,0)</f>
        <v>0</v>
      </c>
      <c r="BI641" s="154">
        <f>IF(N641="nulová",J641,0)</f>
        <v>0</v>
      </c>
      <c r="BJ641" s="18" t="s">
        <v>19</v>
      </c>
      <c r="BK641" s="154">
        <f>ROUND(I641*H641,2)</f>
        <v>0</v>
      </c>
      <c r="BL641" s="18" t="s">
        <v>167</v>
      </c>
      <c r="BM641" s="153" t="s">
        <v>1566</v>
      </c>
    </row>
    <row r="642" spans="1:65" s="2" customFormat="1" ht="19.5" x14ac:dyDescent="0.2">
      <c r="A642" s="30"/>
      <c r="B642" s="31"/>
      <c r="C642" s="30"/>
      <c r="D642" s="155" t="s">
        <v>169</v>
      </c>
      <c r="E642" s="30"/>
      <c r="F642" s="156" t="s">
        <v>1567</v>
      </c>
      <c r="G642" s="30"/>
      <c r="H642" s="30"/>
      <c r="I642" s="30"/>
      <c r="J642" s="30"/>
      <c r="K642" s="30"/>
      <c r="L642" s="31"/>
      <c r="M642" s="157"/>
      <c r="N642" s="158"/>
      <c r="O642" s="56"/>
      <c r="P642" s="56"/>
      <c r="Q642" s="56"/>
      <c r="R642" s="56"/>
      <c r="S642" s="56"/>
      <c r="T642" s="57"/>
      <c r="U642" s="30"/>
      <c r="V642" s="30"/>
      <c r="W642" s="30"/>
      <c r="X642" s="30"/>
      <c r="Y642" s="30"/>
      <c r="Z642" s="30"/>
      <c r="AA642" s="30"/>
      <c r="AB642" s="30"/>
      <c r="AC642" s="30"/>
      <c r="AD642" s="30"/>
      <c r="AE642" s="30"/>
      <c r="AT642" s="18" t="s">
        <v>169</v>
      </c>
      <c r="AU642" s="18" t="s">
        <v>81</v>
      </c>
    </row>
    <row r="643" spans="1:65" s="2" customFormat="1" ht="24" customHeight="1" x14ac:dyDescent="0.2">
      <c r="A643" s="30"/>
      <c r="B643" s="142"/>
      <c r="C643" s="143" t="s">
        <v>1568</v>
      </c>
      <c r="D643" s="143" t="s">
        <v>162</v>
      </c>
      <c r="E643" s="144" t="s">
        <v>1569</v>
      </c>
      <c r="F643" s="145" t="s">
        <v>1570</v>
      </c>
      <c r="G643" s="146" t="s">
        <v>165</v>
      </c>
      <c r="H643" s="147">
        <v>29.423999999999999</v>
      </c>
      <c r="I643" s="148">
        <v>0</v>
      </c>
      <c r="J643" s="148">
        <f>ROUND(I643*H643,2)</f>
        <v>0</v>
      </c>
      <c r="K643" s="145" t="s">
        <v>824</v>
      </c>
      <c r="L643" s="31"/>
      <c r="M643" s="149" t="s">
        <v>1</v>
      </c>
      <c r="N643" s="150" t="s">
        <v>39</v>
      </c>
      <c r="O643" s="151">
        <v>0.76300000000000001</v>
      </c>
      <c r="P643" s="151">
        <f>O643*H643</f>
        <v>22.450512</v>
      </c>
      <c r="Q643" s="151">
        <v>3.0294499999999999E-3</v>
      </c>
      <c r="R643" s="151">
        <f>Q643*H643</f>
        <v>8.9138536800000001E-2</v>
      </c>
      <c r="S643" s="151">
        <v>0</v>
      </c>
      <c r="T643" s="152">
        <f>S643*H643</f>
        <v>0</v>
      </c>
      <c r="U643" s="30"/>
      <c r="V643" s="30"/>
      <c r="W643" s="30"/>
      <c r="X643" s="30"/>
      <c r="Y643" s="30"/>
      <c r="Z643" s="30"/>
      <c r="AA643" s="30"/>
      <c r="AB643" s="30"/>
      <c r="AC643" s="30"/>
      <c r="AD643" s="30"/>
      <c r="AE643" s="30"/>
      <c r="AR643" s="153" t="s">
        <v>167</v>
      </c>
      <c r="AT643" s="153" t="s">
        <v>162</v>
      </c>
      <c r="AU643" s="153" t="s">
        <v>81</v>
      </c>
      <c r="AY643" s="18" t="s">
        <v>160</v>
      </c>
      <c r="BE643" s="154">
        <f>IF(N643="základní",J643,0)</f>
        <v>0</v>
      </c>
      <c r="BF643" s="154">
        <f>IF(N643="snížená",J643,0)</f>
        <v>0</v>
      </c>
      <c r="BG643" s="154">
        <f>IF(N643="zákl. přenesená",J643,0)</f>
        <v>0</v>
      </c>
      <c r="BH643" s="154">
        <f>IF(N643="sníž. přenesená",J643,0)</f>
        <v>0</v>
      </c>
      <c r="BI643" s="154">
        <f>IF(N643="nulová",J643,0)</f>
        <v>0</v>
      </c>
      <c r="BJ643" s="18" t="s">
        <v>19</v>
      </c>
      <c r="BK643" s="154">
        <f>ROUND(I643*H643,2)</f>
        <v>0</v>
      </c>
      <c r="BL643" s="18" t="s">
        <v>167</v>
      </c>
      <c r="BM643" s="153" t="s">
        <v>1571</v>
      </c>
    </row>
    <row r="644" spans="1:65" s="2" customFormat="1" x14ac:dyDescent="0.2">
      <c r="A644" s="30"/>
      <c r="B644" s="31"/>
      <c r="C644" s="30"/>
      <c r="D644" s="155" t="s">
        <v>169</v>
      </c>
      <c r="E644" s="30"/>
      <c r="F644" s="156" t="s">
        <v>1572</v>
      </c>
      <c r="G644" s="30"/>
      <c r="H644" s="30"/>
      <c r="I644" s="30"/>
      <c r="J644" s="30"/>
      <c r="K644" s="30"/>
      <c r="L644" s="31"/>
      <c r="M644" s="157"/>
      <c r="N644" s="158"/>
      <c r="O644" s="56"/>
      <c r="P644" s="56"/>
      <c r="Q644" s="56"/>
      <c r="R644" s="56"/>
      <c r="S644" s="56"/>
      <c r="T644" s="57"/>
      <c r="U644" s="30"/>
      <c r="V644" s="30"/>
      <c r="W644" s="30"/>
      <c r="X644" s="30"/>
      <c r="Y644" s="30"/>
      <c r="Z644" s="30"/>
      <c r="AA644" s="30"/>
      <c r="AB644" s="30"/>
      <c r="AC644" s="30"/>
      <c r="AD644" s="30"/>
      <c r="AE644" s="30"/>
      <c r="AT644" s="18" t="s">
        <v>169</v>
      </c>
      <c r="AU644" s="18" t="s">
        <v>81</v>
      </c>
    </row>
    <row r="645" spans="1:65" s="12" customFormat="1" ht="22.9" customHeight="1" x14ac:dyDescent="0.2">
      <c r="B645" s="130"/>
      <c r="D645" s="131" t="s">
        <v>73</v>
      </c>
      <c r="E645" s="140" t="s">
        <v>553</v>
      </c>
      <c r="F645" s="140" t="s">
        <v>554</v>
      </c>
      <c r="J645" s="141">
        <f>BK645</f>
        <v>0</v>
      </c>
      <c r="L645" s="130"/>
      <c r="M645" s="134"/>
      <c r="N645" s="135"/>
      <c r="O645" s="135"/>
      <c r="P645" s="136">
        <f>SUM(P646:P662)</f>
        <v>196.97602499999999</v>
      </c>
      <c r="Q645" s="135"/>
      <c r="R645" s="136">
        <f>SUM(R646:R662)</f>
        <v>0</v>
      </c>
      <c r="S645" s="135"/>
      <c r="T645" s="137">
        <f>SUM(T646:T662)</f>
        <v>0</v>
      </c>
      <c r="AR645" s="131" t="s">
        <v>19</v>
      </c>
      <c r="AT645" s="138" t="s">
        <v>73</v>
      </c>
      <c r="AU645" s="138" t="s">
        <v>19</v>
      </c>
      <c r="AY645" s="131" t="s">
        <v>160</v>
      </c>
      <c r="BK645" s="139">
        <f>SUM(BK646:BK662)</f>
        <v>0</v>
      </c>
    </row>
    <row r="646" spans="1:65" s="2" customFormat="1" ht="16.5" customHeight="1" x14ac:dyDescent="0.2">
      <c r="A646" s="30"/>
      <c r="B646" s="142"/>
      <c r="C646" s="143" t="s">
        <v>1573</v>
      </c>
      <c r="D646" s="143" t="s">
        <v>162</v>
      </c>
      <c r="E646" s="144" t="s">
        <v>992</v>
      </c>
      <c r="F646" s="145" t="s">
        <v>993</v>
      </c>
      <c r="G646" s="146" t="s">
        <v>245</v>
      </c>
      <c r="H646" s="147">
        <v>154.49100000000001</v>
      </c>
      <c r="I646" s="148">
        <v>0</v>
      </c>
      <c r="J646" s="148">
        <f>ROUND(I646*H646,2)</f>
        <v>0</v>
      </c>
      <c r="K646" s="145" t="s">
        <v>166</v>
      </c>
      <c r="L646" s="31"/>
      <c r="M646" s="149" t="s">
        <v>1</v>
      </c>
      <c r="N646" s="150" t="s">
        <v>39</v>
      </c>
      <c r="O646" s="151">
        <v>0.749</v>
      </c>
      <c r="P646" s="151">
        <f>O646*H646</f>
        <v>115.71375900000001</v>
      </c>
      <c r="Q646" s="151">
        <v>0</v>
      </c>
      <c r="R646" s="151">
        <f>Q646*H646</f>
        <v>0</v>
      </c>
      <c r="S646" s="151">
        <v>0</v>
      </c>
      <c r="T646" s="152">
        <f>S646*H646</f>
        <v>0</v>
      </c>
      <c r="U646" s="30"/>
      <c r="V646" s="30"/>
      <c r="W646" s="30"/>
      <c r="X646" s="30"/>
      <c r="Y646" s="30"/>
      <c r="Z646" s="30"/>
      <c r="AA646" s="30"/>
      <c r="AB646" s="30"/>
      <c r="AC646" s="30"/>
      <c r="AD646" s="30"/>
      <c r="AE646" s="30"/>
      <c r="AR646" s="153" t="s">
        <v>167</v>
      </c>
      <c r="AT646" s="153" t="s">
        <v>162</v>
      </c>
      <c r="AU646" s="153" t="s">
        <v>81</v>
      </c>
      <c r="AY646" s="18" t="s">
        <v>160</v>
      </c>
      <c r="BE646" s="154">
        <f>IF(N646="základní",J646,0)</f>
        <v>0</v>
      </c>
      <c r="BF646" s="154">
        <f>IF(N646="snížená",J646,0)</f>
        <v>0</v>
      </c>
      <c r="BG646" s="154">
        <f>IF(N646="zákl. přenesená",J646,0)</f>
        <v>0</v>
      </c>
      <c r="BH646" s="154">
        <f>IF(N646="sníž. přenesená",J646,0)</f>
        <v>0</v>
      </c>
      <c r="BI646" s="154">
        <f>IF(N646="nulová",J646,0)</f>
        <v>0</v>
      </c>
      <c r="BJ646" s="18" t="s">
        <v>19</v>
      </c>
      <c r="BK646" s="154">
        <f>ROUND(I646*H646,2)</f>
        <v>0</v>
      </c>
      <c r="BL646" s="18" t="s">
        <v>167</v>
      </c>
      <c r="BM646" s="153" t="s">
        <v>1574</v>
      </c>
    </row>
    <row r="647" spans="1:65" s="2" customFormat="1" ht="29.25" x14ac:dyDescent="0.2">
      <c r="A647" s="30"/>
      <c r="B647" s="31"/>
      <c r="C647" s="30"/>
      <c r="D647" s="155" t="s">
        <v>169</v>
      </c>
      <c r="E647" s="30"/>
      <c r="F647" s="156" t="s">
        <v>995</v>
      </c>
      <c r="G647" s="30"/>
      <c r="H647" s="30"/>
      <c r="I647" s="30"/>
      <c r="J647" s="30"/>
      <c r="K647" s="30"/>
      <c r="L647" s="31"/>
      <c r="M647" s="157"/>
      <c r="N647" s="158"/>
      <c r="O647" s="56"/>
      <c r="P647" s="56"/>
      <c r="Q647" s="56"/>
      <c r="R647" s="56"/>
      <c r="S647" s="56"/>
      <c r="T647" s="57"/>
      <c r="U647" s="30"/>
      <c r="V647" s="30"/>
      <c r="W647" s="30"/>
      <c r="X647" s="30"/>
      <c r="Y647" s="30"/>
      <c r="Z647" s="30"/>
      <c r="AA647" s="30"/>
      <c r="AB647" s="30"/>
      <c r="AC647" s="30"/>
      <c r="AD647" s="30"/>
      <c r="AE647" s="30"/>
      <c r="AT647" s="18" t="s">
        <v>169</v>
      </c>
      <c r="AU647" s="18" t="s">
        <v>81</v>
      </c>
    </row>
    <row r="648" spans="1:65" s="2" customFormat="1" ht="16.5" customHeight="1" x14ac:dyDescent="0.2">
      <c r="A648" s="30"/>
      <c r="B648" s="142"/>
      <c r="C648" s="143" t="s">
        <v>1575</v>
      </c>
      <c r="D648" s="143" t="s">
        <v>162</v>
      </c>
      <c r="E648" s="144" t="s">
        <v>1576</v>
      </c>
      <c r="F648" s="145" t="s">
        <v>1577</v>
      </c>
      <c r="G648" s="146" t="s">
        <v>245</v>
      </c>
      <c r="H648" s="147">
        <v>154.49100000000001</v>
      </c>
      <c r="I648" s="148">
        <v>0</v>
      </c>
      <c r="J648" s="148">
        <f>ROUND(I648*H648,2)</f>
        <v>0</v>
      </c>
      <c r="K648" s="145" t="s">
        <v>166</v>
      </c>
      <c r="L648" s="31"/>
      <c r="M648" s="149" t="s">
        <v>1</v>
      </c>
      <c r="N648" s="150" t="s">
        <v>39</v>
      </c>
      <c r="O648" s="151">
        <v>0.03</v>
      </c>
      <c r="P648" s="151">
        <f>O648*H648</f>
        <v>4.6347300000000002</v>
      </c>
      <c r="Q648" s="151">
        <v>0</v>
      </c>
      <c r="R648" s="151">
        <f>Q648*H648</f>
        <v>0</v>
      </c>
      <c r="S648" s="151">
        <v>0</v>
      </c>
      <c r="T648" s="152">
        <f>S648*H648</f>
        <v>0</v>
      </c>
      <c r="U648" s="30"/>
      <c r="V648" s="30"/>
      <c r="W648" s="30"/>
      <c r="X648" s="30"/>
      <c r="Y648" s="30"/>
      <c r="Z648" s="30"/>
      <c r="AA648" s="30"/>
      <c r="AB648" s="30"/>
      <c r="AC648" s="30"/>
      <c r="AD648" s="30"/>
      <c r="AE648" s="30"/>
      <c r="AR648" s="153" t="s">
        <v>167</v>
      </c>
      <c r="AT648" s="153" t="s">
        <v>162</v>
      </c>
      <c r="AU648" s="153" t="s">
        <v>81</v>
      </c>
      <c r="AY648" s="18" t="s">
        <v>160</v>
      </c>
      <c r="BE648" s="154">
        <f>IF(N648="základní",J648,0)</f>
        <v>0</v>
      </c>
      <c r="BF648" s="154">
        <f>IF(N648="snížená",J648,0)</f>
        <v>0</v>
      </c>
      <c r="BG648" s="154">
        <f>IF(N648="zákl. přenesená",J648,0)</f>
        <v>0</v>
      </c>
      <c r="BH648" s="154">
        <f>IF(N648="sníž. přenesená",J648,0)</f>
        <v>0</v>
      </c>
      <c r="BI648" s="154">
        <f>IF(N648="nulová",J648,0)</f>
        <v>0</v>
      </c>
      <c r="BJ648" s="18" t="s">
        <v>19</v>
      </c>
      <c r="BK648" s="154">
        <f>ROUND(I648*H648,2)</f>
        <v>0</v>
      </c>
      <c r="BL648" s="18" t="s">
        <v>167</v>
      </c>
      <c r="BM648" s="153" t="s">
        <v>1578</v>
      </c>
    </row>
    <row r="649" spans="1:65" s="2" customFormat="1" ht="39" x14ac:dyDescent="0.2">
      <c r="A649" s="30"/>
      <c r="B649" s="31"/>
      <c r="C649" s="30"/>
      <c r="D649" s="155" t="s">
        <v>169</v>
      </c>
      <c r="E649" s="30"/>
      <c r="F649" s="156" t="s">
        <v>1579</v>
      </c>
      <c r="G649" s="30"/>
      <c r="H649" s="30"/>
      <c r="I649" s="30"/>
      <c r="J649" s="30"/>
      <c r="K649" s="30"/>
      <c r="L649" s="31"/>
      <c r="M649" s="157"/>
      <c r="N649" s="158"/>
      <c r="O649" s="56"/>
      <c r="P649" s="56"/>
      <c r="Q649" s="56"/>
      <c r="R649" s="56"/>
      <c r="S649" s="56"/>
      <c r="T649" s="57"/>
      <c r="U649" s="30"/>
      <c r="V649" s="30"/>
      <c r="W649" s="30"/>
      <c r="X649" s="30"/>
      <c r="Y649" s="30"/>
      <c r="Z649" s="30"/>
      <c r="AA649" s="30"/>
      <c r="AB649" s="30"/>
      <c r="AC649" s="30"/>
      <c r="AD649" s="30"/>
      <c r="AE649" s="30"/>
      <c r="AT649" s="18" t="s">
        <v>169</v>
      </c>
      <c r="AU649" s="18" t="s">
        <v>81</v>
      </c>
    </row>
    <row r="650" spans="1:65" s="2" customFormat="1" ht="24" customHeight="1" x14ac:dyDescent="0.2">
      <c r="A650" s="30"/>
      <c r="B650" s="142"/>
      <c r="C650" s="143" t="s">
        <v>1580</v>
      </c>
      <c r="D650" s="143" t="s">
        <v>162</v>
      </c>
      <c r="E650" s="144" t="s">
        <v>556</v>
      </c>
      <c r="F650" s="145" t="s">
        <v>557</v>
      </c>
      <c r="G650" s="146" t="s">
        <v>245</v>
      </c>
      <c r="H650" s="147">
        <v>154.49100000000001</v>
      </c>
      <c r="I650" s="148">
        <v>0</v>
      </c>
      <c r="J650" s="148">
        <f>ROUND(I650*H650,2)</f>
        <v>0</v>
      </c>
      <c r="K650" s="145" t="s">
        <v>166</v>
      </c>
      <c r="L650" s="31"/>
      <c r="M650" s="149" t="s">
        <v>1</v>
      </c>
      <c r="N650" s="150" t="s">
        <v>39</v>
      </c>
      <c r="O650" s="151">
        <v>0.24</v>
      </c>
      <c r="P650" s="151">
        <f>O650*H650</f>
        <v>37.077840000000002</v>
      </c>
      <c r="Q650" s="151">
        <v>0</v>
      </c>
      <c r="R650" s="151">
        <f>Q650*H650</f>
        <v>0</v>
      </c>
      <c r="S650" s="151">
        <v>0</v>
      </c>
      <c r="T650" s="152">
        <f>S650*H650</f>
        <v>0</v>
      </c>
      <c r="U650" s="30"/>
      <c r="V650" s="30"/>
      <c r="W650" s="30"/>
      <c r="X650" s="30"/>
      <c r="Y650" s="30"/>
      <c r="Z650" s="30"/>
      <c r="AA650" s="30"/>
      <c r="AB650" s="30"/>
      <c r="AC650" s="30"/>
      <c r="AD650" s="30"/>
      <c r="AE650" s="30"/>
      <c r="AR650" s="153" t="s">
        <v>167</v>
      </c>
      <c r="AT650" s="153" t="s">
        <v>162</v>
      </c>
      <c r="AU650" s="153" t="s">
        <v>81</v>
      </c>
      <c r="AY650" s="18" t="s">
        <v>160</v>
      </c>
      <c r="BE650" s="154">
        <f>IF(N650="základní",J650,0)</f>
        <v>0</v>
      </c>
      <c r="BF650" s="154">
        <f>IF(N650="snížená",J650,0)</f>
        <v>0</v>
      </c>
      <c r="BG650" s="154">
        <f>IF(N650="zákl. přenesená",J650,0)</f>
        <v>0</v>
      </c>
      <c r="BH650" s="154">
        <f>IF(N650="sníž. přenesená",J650,0)</f>
        <v>0</v>
      </c>
      <c r="BI650" s="154">
        <f>IF(N650="nulová",J650,0)</f>
        <v>0</v>
      </c>
      <c r="BJ650" s="18" t="s">
        <v>19</v>
      </c>
      <c r="BK650" s="154">
        <f>ROUND(I650*H650,2)</f>
        <v>0</v>
      </c>
      <c r="BL650" s="18" t="s">
        <v>167</v>
      </c>
      <c r="BM650" s="153" t="s">
        <v>996</v>
      </c>
    </row>
    <row r="651" spans="1:65" s="2" customFormat="1" ht="19.5" x14ac:dyDescent="0.2">
      <c r="A651" s="30"/>
      <c r="B651" s="31"/>
      <c r="C651" s="30"/>
      <c r="D651" s="155" t="s">
        <v>169</v>
      </c>
      <c r="E651" s="30"/>
      <c r="F651" s="156" t="s">
        <v>559</v>
      </c>
      <c r="G651" s="30"/>
      <c r="H651" s="30"/>
      <c r="I651" s="30"/>
      <c r="J651" s="30"/>
      <c r="K651" s="30"/>
      <c r="L651" s="31"/>
      <c r="M651" s="157"/>
      <c r="N651" s="158"/>
      <c r="O651" s="56"/>
      <c r="P651" s="56"/>
      <c r="Q651" s="56"/>
      <c r="R651" s="56"/>
      <c r="S651" s="56"/>
      <c r="T651" s="57"/>
      <c r="U651" s="30"/>
      <c r="V651" s="30"/>
      <c r="W651" s="30"/>
      <c r="X651" s="30"/>
      <c r="Y651" s="30"/>
      <c r="Z651" s="30"/>
      <c r="AA651" s="30"/>
      <c r="AB651" s="30"/>
      <c r="AC651" s="30"/>
      <c r="AD651" s="30"/>
      <c r="AE651" s="30"/>
      <c r="AT651" s="18" t="s">
        <v>169</v>
      </c>
      <c r="AU651" s="18" t="s">
        <v>81</v>
      </c>
    </row>
    <row r="652" spans="1:65" s="2" customFormat="1" ht="16.5" customHeight="1" x14ac:dyDescent="0.2">
      <c r="A652" s="30"/>
      <c r="B652" s="142"/>
      <c r="C652" s="143" t="s">
        <v>1581</v>
      </c>
      <c r="D652" s="143" t="s">
        <v>162</v>
      </c>
      <c r="E652" s="144" t="s">
        <v>561</v>
      </c>
      <c r="F652" s="145" t="s">
        <v>562</v>
      </c>
      <c r="G652" s="146" t="s">
        <v>245</v>
      </c>
      <c r="H652" s="147">
        <v>3553.2930000000001</v>
      </c>
      <c r="I652" s="148">
        <v>0</v>
      </c>
      <c r="J652" s="148">
        <f>ROUND(I652*H652,2)</f>
        <v>0</v>
      </c>
      <c r="K652" s="145" t="s">
        <v>166</v>
      </c>
      <c r="L652" s="31"/>
      <c r="M652" s="149" t="s">
        <v>1</v>
      </c>
      <c r="N652" s="150" t="s">
        <v>39</v>
      </c>
      <c r="O652" s="151">
        <v>4.0000000000000001E-3</v>
      </c>
      <c r="P652" s="151">
        <f>O652*H652</f>
        <v>14.213172</v>
      </c>
      <c r="Q652" s="151">
        <v>0</v>
      </c>
      <c r="R652" s="151">
        <f>Q652*H652</f>
        <v>0</v>
      </c>
      <c r="S652" s="151">
        <v>0</v>
      </c>
      <c r="T652" s="152">
        <f>S652*H652</f>
        <v>0</v>
      </c>
      <c r="U652" s="30"/>
      <c r="V652" s="30"/>
      <c r="W652" s="30"/>
      <c r="X652" s="30"/>
      <c r="Y652" s="30"/>
      <c r="Z652" s="30"/>
      <c r="AA652" s="30"/>
      <c r="AB652" s="30"/>
      <c r="AC652" s="30"/>
      <c r="AD652" s="30"/>
      <c r="AE652" s="30"/>
      <c r="AR652" s="153" t="s">
        <v>167</v>
      </c>
      <c r="AT652" s="153" t="s">
        <v>162</v>
      </c>
      <c r="AU652" s="153" t="s">
        <v>81</v>
      </c>
      <c r="AY652" s="18" t="s">
        <v>160</v>
      </c>
      <c r="BE652" s="154">
        <f>IF(N652="základní",J652,0)</f>
        <v>0</v>
      </c>
      <c r="BF652" s="154">
        <f>IF(N652="snížená",J652,0)</f>
        <v>0</v>
      </c>
      <c r="BG652" s="154">
        <f>IF(N652="zákl. přenesená",J652,0)</f>
        <v>0</v>
      </c>
      <c r="BH652" s="154">
        <f>IF(N652="sníž. přenesená",J652,0)</f>
        <v>0</v>
      </c>
      <c r="BI652" s="154">
        <f>IF(N652="nulová",J652,0)</f>
        <v>0</v>
      </c>
      <c r="BJ652" s="18" t="s">
        <v>19</v>
      </c>
      <c r="BK652" s="154">
        <f>ROUND(I652*H652,2)</f>
        <v>0</v>
      </c>
      <c r="BL652" s="18" t="s">
        <v>167</v>
      </c>
      <c r="BM652" s="153" t="s">
        <v>997</v>
      </c>
    </row>
    <row r="653" spans="1:65" s="2" customFormat="1" ht="29.25" x14ac:dyDescent="0.2">
      <c r="A653" s="30"/>
      <c r="B653" s="31"/>
      <c r="C653" s="30"/>
      <c r="D653" s="155" t="s">
        <v>169</v>
      </c>
      <c r="E653" s="30"/>
      <c r="F653" s="156" t="s">
        <v>564</v>
      </c>
      <c r="G653" s="30"/>
      <c r="H653" s="30"/>
      <c r="I653" s="30"/>
      <c r="J653" s="30"/>
      <c r="K653" s="30"/>
      <c r="L653" s="31"/>
      <c r="M653" s="157"/>
      <c r="N653" s="158"/>
      <c r="O653" s="56"/>
      <c r="P653" s="56"/>
      <c r="Q653" s="56"/>
      <c r="R653" s="56"/>
      <c r="S653" s="56"/>
      <c r="T653" s="57"/>
      <c r="U653" s="30"/>
      <c r="V653" s="30"/>
      <c r="W653" s="30"/>
      <c r="X653" s="30"/>
      <c r="Y653" s="30"/>
      <c r="Z653" s="30"/>
      <c r="AA653" s="30"/>
      <c r="AB653" s="30"/>
      <c r="AC653" s="30"/>
      <c r="AD653" s="30"/>
      <c r="AE653" s="30"/>
      <c r="AT653" s="18" t="s">
        <v>169</v>
      </c>
      <c r="AU653" s="18" t="s">
        <v>81</v>
      </c>
    </row>
    <row r="654" spans="1:65" s="14" customFormat="1" x14ac:dyDescent="0.2">
      <c r="B654" s="165"/>
      <c r="D654" s="155" t="s">
        <v>171</v>
      </c>
      <c r="E654" s="166" t="s">
        <v>1</v>
      </c>
      <c r="F654" s="167" t="s">
        <v>1582</v>
      </c>
      <c r="H654" s="168">
        <v>3553.2930000000001</v>
      </c>
      <c r="L654" s="165"/>
      <c r="M654" s="169"/>
      <c r="N654" s="170"/>
      <c r="O654" s="170"/>
      <c r="P654" s="170"/>
      <c r="Q654" s="170"/>
      <c r="R654" s="170"/>
      <c r="S654" s="170"/>
      <c r="T654" s="171"/>
      <c r="AT654" s="166" t="s">
        <v>171</v>
      </c>
      <c r="AU654" s="166" t="s">
        <v>81</v>
      </c>
      <c r="AV654" s="14" t="s">
        <v>81</v>
      </c>
      <c r="AW654" s="14" t="s">
        <v>31</v>
      </c>
      <c r="AX654" s="14" t="s">
        <v>19</v>
      </c>
      <c r="AY654" s="166" t="s">
        <v>160</v>
      </c>
    </row>
    <row r="655" spans="1:65" s="2" customFormat="1" ht="24" customHeight="1" x14ac:dyDescent="0.2">
      <c r="A655" s="30"/>
      <c r="B655" s="142"/>
      <c r="C655" s="143" t="s">
        <v>1583</v>
      </c>
      <c r="D655" s="143" t="s">
        <v>162</v>
      </c>
      <c r="E655" s="144" t="s">
        <v>567</v>
      </c>
      <c r="F655" s="145" t="s">
        <v>568</v>
      </c>
      <c r="G655" s="146" t="s">
        <v>245</v>
      </c>
      <c r="H655" s="147">
        <v>154.49100000000001</v>
      </c>
      <c r="I655" s="148">
        <v>0</v>
      </c>
      <c r="J655" s="148">
        <f>ROUND(I655*H655,2)</f>
        <v>0</v>
      </c>
      <c r="K655" s="145" t="s">
        <v>166</v>
      </c>
      <c r="L655" s="31"/>
      <c r="M655" s="149" t="s">
        <v>1</v>
      </c>
      <c r="N655" s="150" t="s">
        <v>39</v>
      </c>
      <c r="O655" s="151">
        <v>0.16400000000000001</v>
      </c>
      <c r="P655" s="151">
        <f>O655*H655</f>
        <v>25.336524000000004</v>
      </c>
      <c r="Q655" s="151">
        <v>0</v>
      </c>
      <c r="R655" s="151">
        <f>Q655*H655</f>
        <v>0</v>
      </c>
      <c r="S655" s="151">
        <v>0</v>
      </c>
      <c r="T655" s="152">
        <f>S655*H655</f>
        <v>0</v>
      </c>
      <c r="U655" s="30"/>
      <c r="V655" s="30"/>
      <c r="W655" s="30"/>
      <c r="X655" s="30"/>
      <c r="Y655" s="30"/>
      <c r="Z655" s="30"/>
      <c r="AA655" s="30"/>
      <c r="AB655" s="30"/>
      <c r="AC655" s="30"/>
      <c r="AD655" s="30"/>
      <c r="AE655" s="30"/>
      <c r="AR655" s="153" t="s">
        <v>167</v>
      </c>
      <c r="AT655" s="153" t="s">
        <v>162</v>
      </c>
      <c r="AU655" s="153" t="s">
        <v>81</v>
      </c>
      <c r="AY655" s="18" t="s">
        <v>160</v>
      </c>
      <c r="BE655" s="154">
        <f>IF(N655="základní",J655,0)</f>
        <v>0</v>
      </c>
      <c r="BF655" s="154">
        <f>IF(N655="snížená",J655,0)</f>
        <v>0</v>
      </c>
      <c r="BG655" s="154">
        <f>IF(N655="zákl. přenesená",J655,0)</f>
        <v>0</v>
      </c>
      <c r="BH655" s="154">
        <f>IF(N655="sníž. přenesená",J655,0)</f>
        <v>0</v>
      </c>
      <c r="BI655" s="154">
        <f>IF(N655="nulová",J655,0)</f>
        <v>0</v>
      </c>
      <c r="BJ655" s="18" t="s">
        <v>19</v>
      </c>
      <c r="BK655" s="154">
        <f>ROUND(I655*H655,2)</f>
        <v>0</v>
      </c>
      <c r="BL655" s="18" t="s">
        <v>167</v>
      </c>
      <c r="BM655" s="153" t="s">
        <v>999</v>
      </c>
    </row>
    <row r="656" spans="1:65" s="2" customFormat="1" ht="19.5" x14ac:dyDescent="0.2">
      <c r="A656" s="30"/>
      <c r="B656" s="31"/>
      <c r="C656" s="30"/>
      <c r="D656" s="155" t="s">
        <v>169</v>
      </c>
      <c r="E656" s="30"/>
      <c r="F656" s="156" t="s">
        <v>570</v>
      </c>
      <c r="G656" s="30"/>
      <c r="H656" s="30"/>
      <c r="I656" s="30"/>
      <c r="J656" s="30"/>
      <c r="K656" s="30"/>
      <c r="L656" s="31"/>
      <c r="M656" s="157"/>
      <c r="N656" s="158"/>
      <c r="O656" s="56"/>
      <c r="P656" s="56"/>
      <c r="Q656" s="56"/>
      <c r="R656" s="56"/>
      <c r="S656" s="56"/>
      <c r="T656" s="57"/>
      <c r="U656" s="30"/>
      <c r="V656" s="30"/>
      <c r="W656" s="30"/>
      <c r="X656" s="30"/>
      <c r="Y656" s="30"/>
      <c r="Z656" s="30"/>
      <c r="AA656" s="30"/>
      <c r="AB656" s="30"/>
      <c r="AC656" s="30"/>
      <c r="AD656" s="30"/>
      <c r="AE656" s="30"/>
      <c r="AT656" s="18" t="s">
        <v>169</v>
      </c>
      <c r="AU656" s="18" t="s">
        <v>81</v>
      </c>
    </row>
    <row r="657" spans="1:65" s="2" customFormat="1" ht="36" customHeight="1" x14ac:dyDescent="0.2">
      <c r="A657" s="30"/>
      <c r="B657" s="142"/>
      <c r="C657" s="143" t="s">
        <v>1584</v>
      </c>
      <c r="D657" s="143" t="s">
        <v>162</v>
      </c>
      <c r="E657" s="144" t="s">
        <v>1000</v>
      </c>
      <c r="F657" s="145" t="s">
        <v>1001</v>
      </c>
      <c r="G657" s="146" t="s">
        <v>245</v>
      </c>
      <c r="H657" s="147">
        <v>22.245999999999999</v>
      </c>
      <c r="I657" s="148">
        <v>0</v>
      </c>
      <c r="J657" s="148">
        <f>ROUND(I657*H657,2)</f>
        <v>0</v>
      </c>
      <c r="K657" s="145" t="s">
        <v>166</v>
      </c>
      <c r="L657" s="31"/>
      <c r="M657" s="149" t="s">
        <v>1</v>
      </c>
      <c r="N657" s="150" t="s">
        <v>39</v>
      </c>
      <c r="O657" s="151">
        <v>0</v>
      </c>
      <c r="P657" s="151">
        <f>O657*H657</f>
        <v>0</v>
      </c>
      <c r="Q657" s="151">
        <v>0</v>
      </c>
      <c r="R657" s="151">
        <f>Q657*H657</f>
        <v>0</v>
      </c>
      <c r="S657" s="151">
        <v>0</v>
      </c>
      <c r="T657" s="152">
        <f>S657*H657</f>
        <v>0</v>
      </c>
      <c r="U657" s="30"/>
      <c r="V657" s="30"/>
      <c r="W657" s="30"/>
      <c r="X657" s="30"/>
      <c r="Y657" s="30"/>
      <c r="Z657" s="30"/>
      <c r="AA657" s="30"/>
      <c r="AB657" s="30"/>
      <c r="AC657" s="30"/>
      <c r="AD657" s="30"/>
      <c r="AE657" s="30"/>
      <c r="AR657" s="153" t="s">
        <v>167</v>
      </c>
      <c r="AT657" s="153" t="s">
        <v>162</v>
      </c>
      <c r="AU657" s="153" t="s">
        <v>81</v>
      </c>
      <c r="AY657" s="18" t="s">
        <v>160</v>
      </c>
      <c r="BE657" s="154">
        <f>IF(N657="základní",J657,0)</f>
        <v>0</v>
      </c>
      <c r="BF657" s="154">
        <f>IF(N657="snížená",J657,0)</f>
        <v>0</v>
      </c>
      <c r="BG657" s="154">
        <f>IF(N657="zákl. přenesená",J657,0)</f>
        <v>0</v>
      </c>
      <c r="BH657" s="154">
        <f>IF(N657="sníž. přenesená",J657,0)</f>
        <v>0</v>
      </c>
      <c r="BI657" s="154">
        <f>IF(N657="nulová",J657,0)</f>
        <v>0</v>
      </c>
      <c r="BJ657" s="18" t="s">
        <v>19</v>
      </c>
      <c r="BK657" s="154">
        <f>ROUND(I657*H657,2)</f>
        <v>0</v>
      </c>
      <c r="BL657" s="18" t="s">
        <v>167</v>
      </c>
      <c r="BM657" s="153" t="s">
        <v>1585</v>
      </c>
    </row>
    <row r="658" spans="1:65" s="2" customFormat="1" ht="29.25" x14ac:dyDescent="0.2">
      <c r="A658" s="30"/>
      <c r="B658" s="31"/>
      <c r="C658" s="30"/>
      <c r="D658" s="155" t="s">
        <v>169</v>
      </c>
      <c r="E658" s="30"/>
      <c r="F658" s="156" t="s">
        <v>1003</v>
      </c>
      <c r="G658" s="30"/>
      <c r="H658" s="30"/>
      <c r="I658" s="30"/>
      <c r="J658" s="30"/>
      <c r="K658" s="30"/>
      <c r="L658" s="31"/>
      <c r="M658" s="157"/>
      <c r="N658" s="158"/>
      <c r="O658" s="56"/>
      <c r="P658" s="56"/>
      <c r="Q658" s="56"/>
      <c r="R658" s="56"/>
      <c r="S658" s="56"/>
      <c r="T658" s="57"/>
      <c r="U658" s="30"/>
      <c r="V658" s="30"/>
      <c r="W658" s="30"/>
      <c r="X658" s="30"/>
      <c r="Y658" s="30"/>
      <c r="Z658" s="30"/>
      <c r="AA658" s="30"/>
      <c r="AB658" s="30"/>
      <c r="AC658" s="30"/>
      <c r="AD658" s="30"/>
      <c r="AE658" s="30"/>
      <c r="AT658" s="18" t="s">
        <v>169</v>
      </c>
      <c r="AU658" s="18" t="s">
        <v>81</v>
      </c>
    </row>
    <row r="659" spans="1:65" s="14" customFormat="1" x14ac:dyDescent="0.2">
      <c r="B659" s="165"/>
      <c r="D659" s="155" t="s">
        <v>171</v>
      </c>
      <c r="E659" s="166" t="s">
        <v>1</v>
      </c>
      <c r="F659" s="167" t="s">
        <v>1586</v>
      </c>
      <c r="H659" s="168">
        <v>22.245999999999999</v>
      </c>
      <c r="L659" s="165"/>
      <c r="M659" s="169"/>
      <c r="N659" s="170"/>
      <c r="O659" s="170"/>
      <c r="P659" s="170"/>
      <c r="Q659" s="170"/>
      <c r="R659" s="170"/>
      <c r="S659" s="170"/>
      <c r="T659" s="171"/>
      <c r="AT659" s="166" t="s">
        <v>171</v>
      </c>
      <c r="AU659" s="166" t="s">
        <v>81</v>
      </c>
      <c r="AV659" s="14" t="s">
        <v>81</v>
      </c>
      <c r="AW659" s="14" t="s">
        <v>31</v>
      </c>
      <c r="AX659" s="14" t="s">
        <v>19</v>
      </c>
      <c r="AY659" s="166" t="s">
        <v>160</v>
      </c>
    </row>
    <row r="660" spans="1:65" s="2" customFormat="1" ht="24" customHeight="1" x14ac:dyDescent="0.2">
      <c r="A660" s="30"/>
      <c r="B660" s="142"/>
      <c r="C660" s="143" t="s">
        <v>1587</v>
      </c>
      <c r="D660" s="143" t="s">
        <v>162</v>
      </c>
      <c r="E660" s="144" t="s">
        <v>577</v>
      </c>
      <c r="F660" s="145" t="s">
        <v>578</v>
      </c>
      <c r="G660" s="146" t="s">
        <v>245</v>
      </c>
      <c r="H660" s="147">
        <v>132.245</v>
      </c>
      <c r="I660" s="148">
        <v>0</v>
      </c>
      <c r="J660" s="148">
        <f>ROUND(I660*H660,2)</f>
        <v>0</v>
      </c>
      <c r="K660" s="145" t="s">
        <v>166</v>
      </c>
      <c r="L660" s="31"/>
      <c r="M660" s="149" t="s">
        <v>1</v>
      </c>
      <c r="N660" s="150" t="s">
        <v>39</v>
      </c>
      <c r="O660" s="151">
        <v>0</v>
      </c>
      <c r="P660" s="151">
        <f>O660*H660</f>
        <v>0</v>
      </c>
      <c r="Q660" s="151">
        <v>0</v>
      </c>
      <c r="R660" s="151">
        <f>Q660*H660</f>
        <v>0</v>
      </c>
      <c r="S660" s="151">
        <v>0</v>
      </c>
      <c r="T660" s="152">
        <f>S660*H660</f>
        <v>0</v>
      </c>
      <c r="U660" s="30"/>
      <c r="V660" s="30"/>
      <c r="W660" s="30"/>
      <c r="X660" s="30"/>
      <c r="Y660" s="30"/>
      <c r="Z660" s="30"/>
      <c r="AA660" s="30"/>
      <c r="AB660" s="30"/>
      <c r="AC660" s="30"/>
      <c r="AD660" s="30"/>
      <c r="AE660" s="30"/>
      <c r="AR660" s="153" t="s">
        <v>167</v>
      </c>
      <c r="AT660" s="153" t="s">
        <v>162</v>
      </c>
      <c r="AU660" s="153" t="s">
        <v>81</v>
      </c>
      <c r="AY660" s="18" t="s">
        <v>160</v>
      </c>
      <c r="BE660" s="154">
        <f>IF(N660="základní",J660,0)</f>
        <v>0</v>
      </c>
      <c r="BF660" s="154">
        <f>IF(N660="snížená",J660,0)</f>
        <v>0</v>
      </c>
      <c r="BG660" s="154">
        <f>IF(N660="zákl. přenesená",J660,0)</f>
        <v>0</v>
      </c>
      <c r="BH660" s="154">
        <f>IF(N660="sníž. přenesená",J660,0)</f>
        <v>0</v>
      </c>
      <c r="BI660" s="154">
        <f>IF(N660="nulová",J660,0)</f>
        <v>0</v>
      </c>
      <c r="BJ660" s="18" t="s">
        <v>19</v>
      </c>
      <c r="BK660" s="154">
        <f>ROUND(I660*H660,2)</f>
        <v>0</v>
      </c>
      <c r="BL660" s="18" t="s">
        <v>167</v>
      </c>
      <c r="BM660" s="153" t="s">
        <v>1004</v>
      </c>
    </row>
    <row r="661" spans="1:65" s="2" customFormat="1" ht="29.25" x14ac:dyDescent="0.2">
      <c r="A661" s="30"/>
      <c r="B661" s="31"/>
      <c r="C661" s="30"/>
      <c r="D661" s="155" t="s">
        <v>169</v>
      </c>
      <c r="E661" s="30"/>
      <c r="F661" s="156" t="s">
        <v>277</v>
      </c>
      <c r="G661" s="30"/>
      <c r="H661" s="30"/>
      <c r="I661" s="30"/>
      <c r="J661" s="30"/>
      <c r="K661" s="30"/>
      <c r="L661" s="31"/>
      <c r="M661" s="157"/>
      <c r="N661" s="158"/>
      <c r="O661" s="56"/>
      <c r="P661" s="56"/>
      <c r="Q661" s="56"/>
      <c r="R661" s="56"/>
      <c r="S661" s="56"/>
      <c r="T661" s="57"/>
      <c r="U661" s="30"/>
      <c r="V661" s="30"/>
      <c r="W661" s="30"/>
      <c r="X661" s="30"/>
      <c r="Y661" s="30"/>
      <c r="Z661" s="30"/>
      <c r="AA661" s="30"/>
      <c r="AB661" s="30"/>
      <c r="AC661" s="30"/>
      <c r="AD661" s="30"/>
      <c r="AE661" s="30"/>
      <c r="AT661" s="18" t="s">
        <v>169</v>
      </c>
      <c r="AU661" s="18" t="s">
        <v>81</v>
      </c>
    </row>
    <row r="662" spans="1:65" s="14" customFormat="1" x14ac:dyDescent="0.2">
      <c r="B662" s="165"/>
      <c r="D662" s="155" t="s">
        <v>171</v>
      </c>
      <c r="E662" s="166" t="s">
        <v>1</v>
      </c>
      <c r="F662" s="167" t="s">
        <v>1588</v>
      </c>
      <c r="H662" s="168">
        <v>132.245</v>
      </c>
      <c r="L662" s="165"/>
      <c r="M662" s="169"/>
      <c r="N662" s="170"/>
      <c r="O662" s="170"/>
      <c r="P662" s="170"/>
      <c r="Q662" s="170"/>
      <c r="R662" s="170"/>
      <c r="S662" s="170"/>
      <c r="T662" s="171"/>
      <c r="AT662" s="166" t="s">
        <v>171</v>
      </c>
      <c r="AU662" s="166" t="s">
        <v>81</v>
      </c>
      <c r="AV662" s="14" t="s">
        <v>81</v>
      </c>
      <c r="AW662" s="14" t="s">
        <v>31</v>
      </c>
      <c r="AX662" s="14" t="s">
        <v>19</v>
      </c>
      <c r="AY662" s="166" t="s">
        <v>160</v>
      </c>
    </row>
    <row r="663" spans="1:65" s="12" customFormat="1" ht="22.9" customHeight="1" x14ac:dyDescent="0.2">
      <c r="B663" s="130"/>
      <c r="D663" s="131" t="s">
        <v>73</v>
      </c>
      <c r="E663" s="140" t="s">
        <v>581</v>
      </c>
      <c r="F663" s="140" t="s">
        <v>582</v>
      </c>
      <c r="J663" s="141">
        <f>BK663</f>
        <v>0</v>
      </c>
      <c r="L663" s="130"/>
      <c r="M663" s="134"/>
      <c r="N663" s="135"/>
      <c r="O663" s="135"/>
      <c r="P663" s="136">
        <f>SUM(P664:P667)</f>
        <v>290.21904900000004</v>
      </c>
      <c r="Q663" s="135"/>
      <c r="R663" s="136">
        <f>SUM(R664:R667)</f>
        <v>0</v>
      </c>
      <c r="S663" s="135"/>
      <c r="T663" s="137">
        <f>SUM(T664:T667)</f>
        <v>0</v>
      </c>
      <c r="AR663" s="131" t="s">
        <v>19</v>
      </c>
      <c r="AT663" s="138" t="s">
        <v>73</v>
      </c>
      <c r="AU663" s="138" t="s">
        <v>19</v>
      </c>
      <c r="AY663" s="131" t="s">
        <v>160</v>
      </c>
      <c r="BK663" s="139">
        <f>SUM(BK664:BK667)</f>
        <v>0</v>
      </c>
    </row>
    <row r="664" spans="1:65" s="2" customFormat="1" ht="24" customHeight="1" x14ac:dyDescent="0.2">
      <c r="A664" s="30"/>
      <c r="B664" s="142"/>
      <c r="C664" s="143" t="s">
        <v>1589</v>
      </c>
      <c r="D664" s="143" t="s">
        <v>162</v>
      </c>
      <c r="E664" s="144" t="s">
        <v>584</v>
      </c>
      <c r="F664" s="145" t="s">
        <v>585</v>
      </c>
      <c r="G664" s="146" t="s">
        <v>245</v>
      </c>
      <c r="H664" s="147">
        <v>356.97300000000001</v>
      </c>
      <c r="I664" s="148">
        <v>0</v>
      </c>
      <c r="J664" s="148">
        <f>ROUND(I664*H664,2)</f>
        <v>0</v>
      </c>
      <c r="K664" s="145" t="s">
        <v>166</v>
      </c>
      <c r="L664" s="31"/>
      <c r="M664" s="149" t="s">
        <v>1</v>
      </c>
      <c r="N664" s="150" t="s">
        <v>39</v>
      </c>
      <c r="O664" s="151">
        <v>0.45400000000000001</v>
      </c>
      <c r="P664" s="151">
        <f>O664*H664</f>
        <v>162.065742</v>
      </c>
      <c r="Q664" s="151">
        <v>0</v>
      </c>
      <c r="R664" s="151">
        <f>Q664*H664</f>
        <v>0</v>
      </c>
      <c r="S664" s="151">
        <v>0</v>
      </c>
      <c r="T664" s="152">
        <f>S664*H664</f>
        <v>0</v>
      </c>
      <c r="U664" s="30"/>
      <c r="V664" s="30"/>
      <c r="W664" s="30"/>
      <c r="X664" s="30"/>
      <c r="Y664" s="30"/>
      <c r="Z664" s="30"/>
      <c r="AA664" s="30"/>
      <c r="AB664" s="30"/>
      <c r="AC664" s="30"/>
      <c r="AD664" s="30"/>
      <c r="AE664" s="30"/>
      <c r="AR664" s="153" t="s">
        <v>167</v>
      </c>
      <c r="AT664" s="153" t="s">
        <v>162</v>
      </c>
      <c r="AU664" s="153" t="s">
        <v>81</v>
      </c>
      <c r="AY664" s="18" t="s">
        <v>160</v>
      </c>
      <c r="BE664" s="154">
        <f>IF(N664="základní",J664,0)</f>
        <v>0</v>
      </c>
      <c r="BF664" s="154">
        <f>IF(N664="snížená",J664,0)</f>
        <v>0</v>
      </c>
      <c r="BG664" s="154">
        <f>IF(N664="zákl. přenesená",J664,0)</f>
        <v>0</v>
      </c>
      <c r="BH664" s="154">
        <f>IF(N664="sníž. přenesená",J664,0)</f>
        <v>0</v>
      </c>
      <c r="BI664" s="154">
        <f>IF(N664="nulová",J664,0)</f>
        <v>0</v>
      </c>
      <c r="BJ664" s="18" t="s">
        <v>19</v>
      </c>
      <c r="BK664" s="154">
        <f>ROUND(I664*H664,2)</f>
        <v>0</v>
      </c>
      <c r="BL664" s="18" t="s">
        <v>167</v>
      </c>
      <c r="BM664" s="153" t="s">
        <v>1006</v>
      </c>
    </row>
    <row r="665" spans="1:65" s="2" customFormat="1" ht="29.25" x14ac:dyDescent="0.2">
      <c r="A665" s="30"/>
      <c r="B665" s="31"/>
      <c r="C665" s="30"/>
      <c r="D665" s="155" t="s">
        <v>169</v>
      </c>
      <c r="E665" s="30"/>
      <c r="F665" s="156" t="s">
        <v>587</v>
      </c>
      <c r="G665" s="30"/>
      <c r="H665" s="30"/>
      <c r="I665" s="30"/>
      <c r="J665" s="30"/>
      <c r="K665" s="30"/>
      <c r="L665" s="31"/>
      <c r="M665" s="157"/>
      <c r="N665" s="158"/>
      <c r="O665" s="56"/>
      <c r="P665" s="56"/>
      <c r="Q665" s="56"/>
      <c r="R665" s="56"/>
      <c r="S665" s="56"/>
      <c r="T665" s="57"/>
      <c r="U665" s="30"/>
      <c r="V665" s="30"/>
      <c r="W665" s="30"/>
      <c r="X665" s="30"/>
      <c r="Y665" s="30"/>
      <c r="Z665" s="30"/>
      <c r="AA665" s="30"/>
      <c r="AB665" s="30"/>
      <c r="AC665" s="30"/>
      <c r="AD665" s="30"/>
      <c r="AE665" s="30"/>
      <c r="AT665" s="18" t="s">
        <v>169</v>
      </c>
      <c r="AU665" s="18" t="s">
        <v>81</v>
      </c>
    </row>
    <row r="666" spans="1:65" s="2" customFormat="1" ht="24" customHeight="1" x14ac:dyDescent="0.2">
      <c r="A666" s="30"/>
      <c r="B666" s="142"/>
      <c r="C666" s="143" t="s">
        <v>1590</v>
      </c>
      <c r="D666" s="143" t="s">
        <v>162</v>
      </c>
      <c r="E666" s="144" t="s">
        <v>589</v>
      </c>
      <c r="F666" s="145" t="s">
        <v>590</v>
      </c>
      <c r="G666" s="146" t="s">
        <v>245</v>
      </c>
      <c r="H666" s="147">
        <v>356.97300000000001</v>
      </c>
      <c r="I666" s="148">
        <v>0</v>
      </c>
      <c r="J666" s="148">
        <f>ROUND(I666*H666,2)</f>
        <v>0</v>
      </c>
      <c r="K666" s="145" t="s">
        <v>166</v>
      </c>
      <c r="L666" s="31"/>
      <c r="M666" s="149" t="s">
        <v>1</v>
      </c>
      <c r="N666" s="150" t="s">
        <v>39</v>
      </c>
      <c r="O666" s="151">
        <v>0.35899999999999999</v>
      </c>
      <c r="P666" s="151">
        <f>O666*H666</f>
        <v>128.15330700000001</v>
      </c>
      <c r="Q666" s="151">
        <v>0</v>
      </c>
      <c r="R666" s="151">
        <f>Q666*H666</f>
        <v>0</v>
      </c>
      <c r="S666" s="151">
        <v>0</v>
      </c>
      <c r="T666" s="152">
        <f>S666*H666</f>
        <v>0</v>
      </c>
      <c r="U666" s="30"/>
      <c r="V666" s="30"/>
      <c r="W666" s="30"/>
      <c r="X666" s="30"/>
      <c r="Y666" s="30"/>
      <c r="Z666" s="30"/>
      <c r="AA666" s="30"/>
      <c r="AB666" s="30"/>
      <c r="AC666" s="30"/>
      <c r="AD666" s="30"/>
      <c r="AE666" s="30"/>
      <c r="AR666" s="153" t="s">
        <v>167</v>
      </c>
      <c r="AT666" s="153" t="s">
        <v>162</v>
      </c>
      <c r="AU666" s="153" t="s">
        <v>81</v>
      </c>
      <c r="AY666" s="18" t="s">
        <v>160</v>
      </c>
      <c r="BE666" s="154">
        <f>IF(N666="základní",J666,0)</f>
        <v>0</v>
      </c>
      <c r="BF666" s="154">
        <f>IF(N666="snížená",J666,0)</f>
        <v>0</v>
      </c>
      <c r="BG666" s="154">
        <f>IF(N666="zákl. přenesená",J666,0)</f>
        <v>0</v>
      </c>
      <c r="BH666" s="154">
        <f>IF(N666="sníž. přenesená",J666,0)</f>
        <v>0</v>
      </c>
      <c r="BI666" s="154">
        <f>IF(N666="nulová",J666,0)</f>
        <v>0</v>
      </c>
      <c r="BJ666" s="18" t="s">
        <v>19</v>
      </c>
      <c r="BK666" s="154">
        <f>ROUND(I666*H666,2)</f>
        <v>0</v>
      </c>
      <c r="BL666" s="18" t="s">
        <v>167</v>
      </c>
      <c r="BM666" s="153" t="s">
        <v>1591</v>
      </c>
    </row>
    <row r="667" spans="1:65" s="2" customFormat="1" ht="29.25" x14ac:dyDescent="0.2">
      <c r="A667" s="30"/>
      <c r="B667" s="31"/>
      <c r="C667" s="30"/>
      <c r="D667" s="155" t="s">
        <v>169</v>
      </c>
      <c r="E667" s="30"/>
      <c r="F667" s="156" t="s">
        <v>592</v>
      </c>
      <c r="G667" s="30"/>
      <c r="H667" s="30"/>
      <c r="I667" s="30"/>
      <c r="J667" s="30"/>
      <c r="K667" s="30"/>
      <c r="L667" s="31"/>
      <c r="M667" s="157"/>
      <c r="N667" s="158"/>
      <c r="O667" s="56"/>
      <c r="P667" s="56"/>
      <c r="Q667" s="56"/>
      <c r="R667" s="56"/>
      <c r="S667" s="56"/>
      <c r="T667" s="57"/>
      <c r="U667" s="30"/>
      <c r="V667" s="30"/>
      <c r="W667" s="30"/>
      <c r="X667" s="30"/>
      <c r="Y667" s="30"/>
      <c r="Z667" s="30"/>
      <c r="AA667" s="30"/>
      <c r="AB667" s="30"/>
      <c r="AC667" s="30"/>
      <c r="AD667" s="30"/>
      <c r="AE667" s="30"/>
      <c r="AT667" s="18" t="s">
        <v>169</v>
      </c>
      <c r="AU667" s="18" t="s">
        <v>81</v>
      </c>
    </row>
    <row r="668" spans="1:65" s="12" customFormat="1" ht="25.9" customHeight="1" x14ac:dyDescent="0.2">
      <c r="B668" s="130"/>
      <c r="D668" s="131" t="s">
        <v>73</v>
      </c>
      <c r="E668" s="132" t="s">
        <v>593</v>
      </c>
      <c r="F668" s="132" t="s">
        <v>594</v>
      </c>
      <c r="J668" s="133">
        <f>BK668</f>
        <v>0</v>
      </c>
      <c r="L668" s="130"/>
      <c r="M668" s="134"/>
      <c r="N668" s="135"/>
      <c r="O668" s="135"/>
      <c r="P668" s="136">
        <f>P669</f>
        <v>5.314680000000001</v>
      </c>
      <c r="Q668" s="135"/>
      <c r="R668" s="136">
        <f>R669</f>
        <v>2.8999999999999998E-2</v>
      </c>
      <c r="S668" s="135"/>
      <c r="T668" s="137">
        <f>T669</f>
        <v>0</v>
      </c>
      <c r="AR668" s="131" t="s">
        <v>19</v>
      </c>
      <c r="AT668" s="138" t="s">
        <v>73</v>
      </c>
      <c r="AU668" s="138" t="s">
        <v>74</v>
      </c>
      <c r="AY668" s="131" t="s">
        <v>160</v>
      </c>
      <c r="BK668" s="139">
        <f>BK669</f>
        <v>0</v>
      </c>
    </row>
    <row r="669" spans="1:65" s="12" customFormat="1" ht="22.9" customHeight="1" x14ac:dyDescent="0.2">
      <c r="B669" s="130"/>
      <c r="D669" s="131" t="s">
        <v>73</v>
      </c>
      <c r="E669" s="140" t="s">
        <v>595</v>
      </c>
      <c r="F669" s="140" t="s">
        <v>596</v>
      </c>
      <c r="J669" s="141">
        <f>BK669</f>
        <v>0</v>
      </c>
      <c r="L669" s="130"/>
      <c r="M669" s="134"/>
      <c r="N669" s="135"/>
      <c r="O669" s="135"/>
      <c r="P669" s="136">
        <f>SUM(P670:P702)</f>
        <v>5.314680000000001</v>
      </c>
      <c r="Q669" s="135"/>
      <c r="R669" s="136">
        <f>SUM(R670:R702)</f>
        <v>2.8999999999999998E-2</v>
      </c>
      <c r="S669" s="135"/>
      <c r="T669" s="137">
        <f>SUM(T670:T702)</f>
        <v>0</v>
      </c>
      <c r="AR669" s="131" t="s">
        <v>19</v>
      </c>
      <c r="AT669" s="138" t="s">
        <v>73</v>
      </c>
      <c r="AU669" s="138" t="s">
        <v>19</v>
      </c>
      <c r="AY669" s="131" t="s">
        <v>160</v>
      </c>
      <c r="BK669" s="139">
        <f>SUM(BK670:BK702)</f>
        <v>0</v>
      </c>
    </row>
    <row r="670" spans="1:65" s="2" customFormat="1" ht="24" customHeight="1" x14ac:dyDescent="0.2">
      <c r="A670" s="30"/>
      <c r="B670" s="142"/>
      <c r="C670" s="143" t="s">
        <v>1592</v>
      </c>
      <c r="D670" s="143" t="s">
        <v>162</v>
      </c>
      <c r="E670" s="144" t="s">
        <v>598</v>
      </c>
      <c r="F670" s="145" t="s">
        <v>599</v>
      </c>
      <c r="G670" s="146" t="s">
        <v>165</v>
      </c>
      <c r="H670" s="147">
        <v>23.94</v>
      </c>
      <c r="I670" s="148">
        <v>0</v>
      </c>
      <c r="J670" s="148">
        <f>ROUND(I670*H670,2)</f>
        <v>0</v>
      </c>
      <c r="K670" s="145" t="s">
        <v>1</v>
      </c>
      <c r="L670" s="31"/>
      <c r="M670" s="149" t="s">
        <v>1</v>
      </c>
      <c r="N670" s="150" t="s">
        <v>39</v>
      </c>
      <c r="O670" s="151">
        <v>5.3999999999999999E-2</v>
      </c>
      <c r="P670" s="151">
        <f>O670*H670</f>
        <v>1.2927600000000001</v>
      </c>
      <c r="Q670" s="151">
        <v>0</v>
      </c>
      <c r="R670" s="151">
        <f>Q670*H670</f>
        <v>0</v>
      </c>
      <c r="S670" s="151">
        <v>0</v>
      </c>
      <c r="T670" s="152">
        <f>S670*H670</f>
        <v>0</v>
      </c>
      <c r="U670" s="30"/>
      <c r="V670" s="30"/>
      <c r="W670" s="30"/>
      <c r="X670" s="30"/>
      <c r="Y670" s="30"/>
      <c r="Z670" s="30"/>
      <c r="AA670" s="30"/>
      <c r="AB670" s="30"/>
      <c r="AC670" s="30"/>
      <c r="AD670" s="30"/>
      <c r="AE670" s="30"/>
      <c r="AR670" s="153" t="s">
        <v>279</v>
      </c>
      <c r="AT670" s="153" t="s">
        <v>162</v>
      </c>
      <c r="AU670" s="153" t="s">
        <v>81</v>
      </c>
      <c r="AY670" s="18" t="s">
        <v>160</v>
      </c>
      <c r="BE670" s="154">
        <f>IF(N670="základní",J670,0)</f>
        <v>0</v>
      </c>
      <c r="BF670" s="154">
        <f>IF(N670="snížená",J670,0)</f>
        <v>0</v>
      </c>
      <c r="BG670" s="154">
        <f>IF(N670="zákl. přenesená",J670,0)</f>
        <v>0</v>
      </c>
      <c r="BH670" s="154">
        <f>IF(N670="sníž. přenesená",J670,0)</f>
        <v>0</v>
      </c>
      <c r="BI670" s="154">
        <f>IF(N670="nulová",J670,0)</f>
        <v>0</v>
      </c>
      <c r="BJ670" s="18" t="s">
        <v>19</v>
      </c>
      <c r="BK670" s="154">
        <f>ROUND(I670*H670,2)</f>
        <v>0</v>
      </c>
      <c r="BL670" s="18" t="s">
        <v>279</v>
      </c>
      <c r="BM670" s="153" t="s">
        <v>1593</v>
      </c>
    </row>
    <row r="671" spans="1:65" s="2" customFormat="1" ht="19.5" x14ac:dyDescent="0.2">
      <c r="A671" s="30"/>
      <c r="B671" s="31"/>
      <c r="C671" s="30"/>
      <c r="D671" s="155" t="s">
        <v>169</v>
      </c>
      <c r="E671" s="30"/>
      <c r="F671" s="156" t="s">
        <v>601</v>
      </c>
      <c r="G671" s="30"/>
      <c r="H671" s="30"/>
      <c r="I671" s="30"/>
      <c r="J671" s="30"/>
      <c r="K671" s="30"/>
      <c r="L671" s="31"/>
      <c r="M671" s="157"/>
      <c r="N671" s="158"/>
      <c r="O671" s="56"/>
      <c r="P671" s="56"/>
      <c r="Q671" s="56"/>
      <c r="R671" s="56"/>
      <c r="S671" s="56"/>
      <c r="T671" s="57"/>
      <c r="U671" s="30"/>
      <c r="V671" s="30"/>
      <c r="W671" s="30"/>
      <c r="X671" s="30"/>
      <c r="Y671" s="30"/>
      <c r="Z671" s="30"/>
      <c r="AA671" s="30"/>
      <c r="AB671" s="30"/>
      <c r="AC671" s="30"/>
      <c r="AD671" s="30"/>
      <c r="AE671" s="30"/>
      <c r="AT671" s="18" t="s">
        <v>169</v>
      </c>
      <c r="AU671" s="18" t="s">
        <v>81</v>
      </c>
    </row>
    <row r="672" spans="1:65" s="2" customFormat="1" ht="19.5" x14ac:dyDescent="0.2">
      <c r="A672" s="30"/>
      <c r="B672" s="31"/>
      <c r="C672" s="30"/>
      <c r="D672" s="155" t="s">
        <v>248</v>
      </c>
      <c r="E672" s="30"/>
      <c r="F672" s="186" t="s">
        <v>1594</v>
      </c>
      <c r="G672" s="30"/>
      <c r="H672" s="30"/>
      <c r="I672" s="30"/>
      <c r="J672" s="30"/>
      <c r="K672" s="30"/>
      <c r="L672" s="31"/>
      <c r="M672" s="157"/>
      <c r="N672" s="158"/>
      <c r="O672" s="56"/>
      <c r="P672" s="56"/>
      <c r="Q672" s="56"/>
      <c r="R672" s="56"/>
      <c r="S672" s="56"/>
      <c r="T672" s="57"/>
      <c r="U672" s="30"/>
      <c r="V672" s="30"/>
      <c r="W672" s="30"/>
      <c r="X672" s="30"/>
      <c r="Y672" s="30"/>
      <c r="Z672" s="30"/>
      <c r="AA672" s="30"/>
      <c r="AB672" s="30"/>
      <c r="AC672" s="30"/>
      <c r="AD672" s="30"/>
      <c r="AE672" s="30"/>
      <c r="AT672" s="18" t="s">
        <v>248</v>
      </c>
      <c r="AU672" s="18" t="s">
        <v>81</v>
      </c>
    </row>
    <row r="673" spans="1:65" s="13" customFormat="1" x14ac:dyDescent="0.2">
      <c r="B673" s="159"/>
      <c r="D673" s="155" t="s">
        <v>171</v>
      </c>
      <c r="E673" s="160" t="s">
        <v>1</v>
      </c>
      <c r="F673" s="161" t="s">
        <v>1411</v>
      </c>
      <c r="H673" s="160" t="s">
        <v>1</v>
      </c>
      <c r="L673" s="159"/>
      <c r="M673" s="162"/>
      <c r="N673" s="163"/>
      <c r="O673" s="163"/>
      <c r="P673" s="163"/>
      <c r="Q673" s="163"/>
      <c r="R673" s="163"/>
      <c r="S673" s="163"/>
      <c r="T673" s="164"/>
      <c r="AT673" s="160" t="s">
        <v>171</v>
      </c>
      <c r="AU673" s="160" t="s">
        <v>81</v>
      </c>
      <c r="AV673" s="13" t="s">
        <v>19</v>
      </c>
      <c r="AW673" s="13" t="s">
        <v>31</v>
      </c>
      <c r="AX673" s="13" t="s">
        <v>74</v>
      </c>
      <c r="AY673" s="160" t="s">
        <v>160</v>
      </c>
    </row>
    <row r="674" spans="1:65" s="14" customFormat="1" x14ac:dyDescent="0.2">
      <c r="B674" s="165"/>
      <c r="D674" s="155" t="s">
        <v>171</v>
      </c>
      <c r="E674" s="166" t="s">
        <v>1</v>
      </c>
      <c r="F674" s="167" t="s">
        <v>1595</v>
      </c>
      <c r="H674" s="168">
        <v>23.94</v>
      </c>
      <c r="L674" s="165"/>
      <c r="M674" s="169"/>
      <c r="N674" s="170"/>
      <c r="O674" s="170"/>
      <c r="P674" s="170"/>
      <c r="Q674" s="170"/>
      <c r="R674" s="170"/>
      <c r="S674" s="170"/>
      <c r="T674" s="171"/>
      <c r="AT674" s="166" t="s">
        <v>171</v>
      </c>
      <c r="AU674" s="166" t="s">
        <v>81</v>
      </c>
      <c r="AV674" s="14" t="s">
        <v>81</v>
      </c>
      <c r="AW674" s="14" t="s">
        <v>31</v>
      </c>
      <c r="AX674" s="14" t="s">
        <v>74</v>
      </c>
      <c r="AY674" s="166" t="s">
        <v>160</v>
      </c>
    </row>
    <row r="675" spans="1:65" s="15" customFormat="1" x14ac:dyDescent="0.2">
      <c r="B675" s="172"/>
      <c r="D675" s="155" t="s">
        <v>171</v>
      </c>
      <c r="E675" s="173" t="s">
        <v>1</v>
      </c>
      <c r="F675" s="174" t="s">
        <v>176</v>
      </c>
      <c r="H675" s="175">
        <v>23.94</v>
      </c>
      <c r="L675" s="172"/>
      <c r="M675" s="176"/>
      <c r="N675" s="177"/>
      <c r="O675" s="177"/>
      <c r="P675" s="177"/>
      <c r="Q675" s="177"/>
      <c r="R675" s="177"/>
      <c r="S675" s="177"/>
      <c r="T675" s="178"/>
      <c r="AT675" s="173" t="s">
        <v>171</v>
      </c>
      <c r="AU675" s="173" t="s">
        <v>81</v>
      </c>
      <c r="AV675" s="15" t="s">
        <v>167</v>
      </c>
      <c r="AW675" s="15" t="s">
        <v>31</v>
      </c>
      <c r="AX675" s="15" t="s">
        <v>19</v>
      </c>
      <c r="AY675" s="173" t="s">
        <v>160</v>
      </c>
    </row>
    <row r="676" spans="1:65" s="2" customFormat="1" ht="16.5" customHeight="1" x14ac:dyDescent="0.2">
      <c r="A676" s="30"/>
      <c r="B676" s="142"/>
      <c r="C676" s="187" t="s">
        <v>1596</v>
      </c>
      <c r="D676" s="187" t="s">
        <v>291</v>
      </c>
      <c r="E676" s="188" t="s">
        <v>603</v>
      </c>
      <c r="F676" s="189" t="s">
        <v>1597</v>
      </c>
      <c r="G676" s="190" t="s">
        <v>245</v>
      </c>
      <c r="H676" s="191">
        <v>0.01</v>
      </c>
      <c r="I676" s="192">
        <v>0</v>
      </c>
      <c r="J676" s="192">
        <f>ROUND(I676*H676,2)</f>
        <v>0</v>
      </c>
      <c r="K676" s="189" t="s">
        <v>1</v>
      </c>
      <c r="L676" s="193"/>
      <c r="M676" s="194" t="s">
        <v>1</v>
      </c>
      <c r="N676" s="195" t="s">
        <v>39</v>
      </c>
      <c r="O676" s="151">
        <v>0</v>
      </c>
      <c r="P676" s="151">
        <f>O676*H676</f>
        <v>0</v>
      </c>
      <c r="Q676" s="151">
        <v>1</v>
      </c>
      <c r="R676" s="151">
        <f>Q676*H676</f>
        <v>0.01</v>
      </c>
      <c r="S676" s="151">
        <v>0</v>
      </c>
      <c r="T676" s="152">
        <f>S676*H676</f>
        <v>0</v>
      </c>
      <c r="U676" s="30"/>
      <c r="V676" s="30"/>
      <c r="W676" s="30"/>
      <c r="X676" s="30"/>
      <c r="Y676" s="30"/>
      <c r="Z676" s="30"/>
      <c r="AA676" s="30"/>
      <c r="AB676" s="30"/>
      <c r="AC676" s="30"/>
      <c r="AD676" s="30"/>
      <c r="AE676" s="30"/>
      <c r="AR676" s="153" t="s">
        <v>394</v>
      </c>
      <c r="AT676" s="153" t="s">
        <v>291</v>
      </c>
      <c r="AU676" s="153" t="s">
        <v>81</v>
      </c>
      <c r="AY676" s="18" t="s">
        <v>160</v>
      </c>
      <c r="BE676" s="154">
        <f>IF(N676="základní",J676,0)</f>
        <v>0</v>
      </c>
      <c r="BF676" s="154">
        <f>IF(N676="snížená",J676,0)</f>
        <v>0</v>
      </c>
      <c r="BG676" s="154">
        <f>IF(N676="zákl. přenesená",J676,0)</f>
        <v>0</v>
      </c>
      <c r="BH676" s="154">
        <f>IF(N676="sníž. přenesená",J676,0)</f>
        <v>0</v>
      </c>
      <c r="BI676" s="154">
        <f>IF(N676="nulová",J676,0)</f>
        <v>0</v>
      </c>
      <c r="BJ676" s="18" t="s">
        <v>19</v>
      </c>
      <c r="BK676" s="154">
        <f>ROUND(I676*H676,2)</f>
        <v>0</v>
      </c>
      <c r="BL676" s="18" t="s">
        <v>279</v>
      </c>
      <c r="BM676" s="153" t="s">
        <v>1598</v>
      </c>
    </row>
    <row r="677" spans="1:65" s="2" customFormat="1" x14ac:dyDescent="0.2">
      <c r="A677" s="30"/>
      <c r="B677" s="31"/>
      <c r="C677" s="30"/>
      <c r="D677" s="155" t="s">
        <v>169</v>
      </c>
      <c r="E677" s="30"/>
      <c r="F677" s="156" t="s">
        <v>1597</v>
      </c>
      <c r="G677" s="30"/>
      <c r="H677" s="30"/>
      <c r="I677" s="30"/>
      <c r="J677" s="30"/>
      <c r="K677" s="30"/>
      <c r="L677" s="31"/>
      <c r="M677" s="157"/>
      <c r="N677" s="158"/>
      <c r="O677" s="56"/>
      <c r="P677" s="56"/>
      <c r="Q677" s="56"/>
      <c r="R677" s="56"/>
      <c r="S677" s="56"/>
      <c r="T677" s="57"/>
      <c r="U677" s="30"/>
      <c r="V677" s="30"/>
      <c r="W677" s="30"/>
      <c r="X677" s="30"/>
      <c r="Y677" s="30"/>
      <c r="Z677" s="30"/>
      <c r="AA677" s="30"/>
      <c r="AB677" s="30"/>
      <c r="AC677" s="30"/>
      <c r="AD677" s="30"/>
      <c r="AE677" s="30"/>
      <c r="AT677" s="18" t="s">
        <v>169</v>
      </c>
      <c r="AU677" s="18" t="s">
        <v>81</v>
      </c>
    </row>
    <row r="678" spans="1:65" s="2" customFormat="1" ht="19.5" x14ac:dyDescent="0.2">
      <c r="A678" s="30"/>
      <c r="B678" s="31"/>
      <c r="C678" s="30"/>
      <c r="D678" s="155" t="s">
        <v>248</v>
      </c>
      <c r="E678" s="30"/>
      <c r="F678" s="186" t="s">
        <v>1599</v>
      </c>
      <c r="G678" s="30"/>
      <c r="H678" s="30"/>
      <c r="I678" s="30"/>
      <c r="J678" s="30"/>
      <c r="K678" s="30"/>
      <c r="L678" s="31"/>
      <c r="M678" s="157"/>
      <c r="N678" s="158"/>
      <c r="O678" s="56"/>
      <c r="P678" s="56"/>
      <c r="Q678" s="56"/>
      <c r="R678" s="56"/>
      <c r="S678" s="56"/>
      <c r="T678" s="57"/>
      <c r="U678" s="30"/>
      <c r="V678" s="30"/>
      <c r="W678" s="30"/>
      <c r="X678" s="30"/>
      <c r="Y678" s="30"/>
      <c r="Z678" s="30"/>
      <c r="AA678" s="30"/>
      <c r="AB678" s="30"/>
      <c r="AC678" s="30"/>
      <c r="AD678" s="30"/>
      <c r="AE678" s="30"/>
      <c r="AT678" s="18" t="s">
        <v>248</v>
      </c>
      <c r="AU678" s="18" t="s">
        <v>81</v>
      </c>
    </row>
    <row r="679" spans="1:65" s="14" customFormat="1" x14ac:dyDescent="0.2">
      <c r="B679" s="165"/>
      <c r="D679" s="155" t="s">
        <v>171</v>
      </c>
      <c r="E679" s="166" t="s">
        <v>1</v>
      </c>
      <c r="F679" s="167" t="s">
        <v>1600</v>
      </c>
      <c r="H679" s="168">
        <v>0.01</v>
      </c>
      <c r="L679" s="165"/>
      <c r="M679" s="169"/>
      <c r="N679" s="170"/>
      <c r="O679" s="170"/>
      <c r="P679" s="170"/>
      <c r="Q679" s="170"/>
      <c r="R679" s="170"/>
      <c r="S679" s="170"/>
      <c r="T679" s="171"/>
      <c r="AT679" s="166" t="s">
        <v>171</v>
      </c>
      <c r="AU679" s="166" t="s">
        <v>81</v>
      </c>
      <c r="AV679" s="14" t="s">
        <v>81</v>
      </c>
      <c r="AW679" s="14" t="s">
        <v>31</v>
      </c>
      <c r="AX679" s="14" t="s">
        <v>19</v>
      </c>
      <c r="AY679" s="166" t="s">
        <v>160</v>
      </c>
    </row>
    <row r="680" spans="1:65" s="2" customFormat="1" ht="24" customHeight="1" x14ac:dyDescent="0.2">
      <c r="A680" s="30"/>
      <c r="B680" s="142"/>
      <c r="C680" s="143" t="s">
        <v>1601</v>
      </c>
      <c r="D680" s="143" t="s">
        <v>162</v>
      </c>
      <c r="E680" s="144" t="s">
        <v>609</v>
      </c>
      <c r="F680" s="145" t="s">
        <v>610</v>
      </c>
      <c r="G680" s="146" t="s">
        <v>165</v>
      </c>
      <c r="H680" s="147">
        <v>47.88</v>
      </c>
      <c r="I680" s="148">
        <v>0</v>
      </c>
      <c r="J680" s="148">
        <f>ROUND(I680*H680,2)</f>
        <v>0</v>
      </c>
      <c r="K680" s="145" t="s">
        <v>1</v>
      </c>
      <c r="L680" s="31"/>
      <c r="M680" s="149" t="s">
        <v>1</v>
      </c>
      <c r="N680" s="150" t="s">
        <v>39</v>
      </c>
      <c r="O680" s="151">
        <v>8.4000000000000005E-2</v>
      </c>
      <c r="P680" s="151">
        <f>O680*H680</f>
        <v>4.0219200000000006</v>
      </c>
      <c r="Q680" s="151">
        <v>0</v>
      </c>
      <c r="R680" s="151">
        <f>Q680*H680</f>
        <v>0</v>
      </c>
      <c r="S680" s="151">
        <v>0</v>
      </c>
      <c r="T680" s="152">
        <f>S680*H680</f>
        <v>0</v>
      </c>
      <c r="U680" s="30"/>
      <c r="V680" s="30"/>
      <c r="W680" s="30"/>
      <c r="X680" s="30"/>
      <c r="Y680" s="30"/>
      <c r="Z680" s="30"/>
      <c r="AA680" s="30"/>
      <c r="AB680" s="30"/>
      <c r="AC680" s="30"/>
      <c r="AD680" s="30"/>
      <c r="AE680" s="30"/>
      <c r="AR680" s="153" t="s">
        <v>279</v>
      </c>
      <c r="AT680" s="153" t="s">
        <v>162</v>
      </c>
      <c r="AU680" s="153" t="s">
        <v>81</v>
      </c>
      <c r="AY680" s="18" t="s">
        <v>160</v>
      </c>
      <c r="BE680" s="154">
        <f>IF(N680="základní",J680,0)</f>
        <v>0</v>
      </c>
      <c r="BF680" s="154">
        <f>IF(N680="snížená",J680,0)</f>
        <v>0</v>
      </c>
      <c r="BG680" s="154">
        <f>IF(N680="zákl. přenesená",J680,0)</f>
        <v>0</v>
      </c>
      <c r="BH680" s="154">
        <f>IF(N680="sníž. přenesená",J680,0)</f>
        <v>0</v>
      </c>
      <c r="BI680" s="154">
        <f>IF(N680="nulová",J680,0)</f>
        <v>0</v>
      </c>
      <c r="BJ680" s="18" t="s">
        <v>19</v>
      </c>
      <c r="BK680" s="154">
        <f>ROUND(I680*H680,2)</f>
        <v>0</v>
      </c>
      <c r="BL680" s="18" t="s">
        <v>279</v>
      </c>
      <c r="BM680" s="153" t="s">
        <v>1602</v>
      </c>
    </row>
    <row r="681" spans="1:65" s="2" customFormat="1" ht="19.5" x14ac:dyDescent="0.2">
      <c r="A681" s="30"/>
      <c r="B681" s="31"/>
      <c r="C681" s="30"/>
      <c r="D681" s="155" t="s">
        <v>169</v>
      </c>
      <c r="E681" s="30"/>
      <c r="F681" s="156" t="s">
        <v>612</v>
      </c>
      <c r="G681" s="30"/>
      <c r="H681" s="30"/>
      <c r="I681" s="30"/>
      <c r="J681" s="30"/>
      <c r="K681" s="30"/>
      <c r="L681" s="31"/>
      <c r="M681" s="157"/>
      <c r="N681" s="158"/>
      <c r="O681" s="56"/>
      <c r="P681" s="56"/>
      <c r="Q681" s="56"/>
      <c r="R681" s="56"/>
      <c r="S681" s="56"/>
      <c r="T681" s="57"/>
      <c r="U681" s="30"/>
      <c r="V681" s="30"/>
      <c r="W681" s="30"/>
      <c r="X681" s="30"/>
      <c r="Y681" s="30"/>
      <c r="Z681" s="30"/>
      <c r="AA681" s="30"/>
      <c r="AB681" s="30"/>
      <c r="AC681" s="30"/>
      <c r="AD681" s="30"/>
      <c r="AE681" s="30"/>
      <c r="AT681" s="18" t="s">
        <v>169</v>
      </c>
      <c r="AU681" s="18" t="s">
        <v>81</v>
      </c>
    </row>
    <row r="682" spans="1:65" s="2" customFormat="1" ht="19.5" x14ac:dyDescent="0.2">
      <c r="A682" s="30"/>
      <c r="B682" s="31"/>
      <c r="C682" s="30"/>
      <c r="D682" s="155" t="s">
        <v>248</v>
      </c>
      <c r="E682" s="30"/>
      <c r="F682" s="186" t="s">
        <v>1603</v>
      </c>
      <c r="G682" s="30"/>
      <c r="H682" s="30"/>
      <c r="I682" s="30"/>
      <c r="J682" s="30"/>
      <c r="K682" s="30"/>
      <c r="L682" s="31"/>
      <c r="M682" s="157"/>
      <c r="N682" s="158"/>
      <c r="O682" s="56"/>
      <c r="P682" s="56"/>
      <c r="Q682" s="56"/>
      <c r="R682" s="56"/>
      <c r="S682" s="56"/>
      <c r="T682" s="57"/>
      <c r="U682" s="30"/>
      <c r="V682" s="30"/>
      <c r="W682" s="30"/>
      <c r="X682" s="30"/>
      <c r="Y682" s="30"/>
      <c r="Z682" s="30"/>
      <c r="AA682" s="30"/>
      <c r="AB682" s="30"/>
      <c r="AC682" s="30"/>
      <c r="AD682" s="30"/>
      <c r="AE682" s="30"/>
      <c r="AT682" s="18" t="s">
        <v>248</v>
      </c>
      <c r="AU682" s="18" t="s">
        <v>81</v>
      </c>
    </row>
    <row r="683" spans="1:65" s="13" customFormat="1" x14ac:dyDescent="0.2">
      <c r="B683" s="159"/>
      <c r="D683" s="155" t="s">
        <v>171</v>
      </c>
      <c r="E683" s="160" t="s">
        <v>1</v>
      </c>
      <c r="F683" s="161" t="s">
        <v>1604</v>
      </c>
      <c r="H683" s="160" t="s">
        <v>1</v>
      </c>
      <c r="L683" s="159"/>
      <c r="M683" s="162"/>
      <c r="N683" s="163"/>
      <c r="O683" s="163"/>
      <c r="P683" s="163"/>
      <c r="Q683" s="163"/>
      <c r="R683" s="163"/>
      <c r="S683" s="163"/>
      <c r="T683" s="164"/>
      <c r="AT683" s="160" t="s">
        <v>171</v>
      </c>
      <c r="AU683" s="160" t="s">
        <v>81</v>
      </c>
      <c r="AV683" s="13" t="s">
        <v>19</v>
      </c>
      <c r="AW683" s="13" t="s">
        <v>31</v>
      </c>
      <c r="AX683" s="13" t="s">
        <v>74</v>
      </c>
      <c r="AY683" s="160" t="s">
        <v>160</v>
      </c>
    </row>
    <row r="684" spans="1:65" s="14" customFormat="1" x14ac:dyDescent="0.2">
      <c r="B684" s="165"/>
      <c r="D684" s="155" t="s">
        <v>171</v>
      </c>
      <c r="E684" s="166" t="s">
        <v>1</v>
      </c>
      <c r="F684" s="167" t="s">
        <v>1605</v>
      </c>
      <c r="H684" s="168">
        <v>47.88</v>
      </c>
      <c r="L684" s="165"/>
      <c r="M684" s="169"/>
      <c r="N684" s="170"/>
      <c r="O684" s="170"/>
      <c r="P684" s="170"/>
      <c r="Q684" s="170"/>
      <c r="R684" s="170"/>
      <c r="S684" s="170"/>
      <c r="T684" s="171"/>
      <c r="AT684" s="166" t="s">
        <v>171</v>
      </c>
      <c r="AU684" s="166" t="s">
        <v>81</v>
      </c>
      <c r="AV684" s="14" t="s">
        <v>81</v>
      </c>
      <c r="AW684" s="14" t="s">
        <v>31</v>
      </c>
      <c r="AX684" s="14" t="s">
        <v>74</v>
      </c>
      <c r="AY684" s="166" t="s">
        <v>160</v>
      </c>
    </row>
    <row r="685" spans="1:65" s="15" customFormat="1" x14ac:dyDescent="0.2">
      <c r="B685" s="172"/>
      <c r="D685" s="155" t="s">
        <v>171</v>
      </c>
      <c r="E685" s="173" t="s">
        <v>1</v>
      </c>
      <c r="F685" s="174" t="s">
        <v>176</v>
      </c>
      <c r="H685" s="175">
        <v>47.88</v>
      </c>
      <c r="L685" s="172"/>
      <c r="M685" s="176"/>
      <c r="N685" s="177"/>
      <c r="O685" s="177"/>
      <c r="P685" s="177"/>
      <c r="Q685" s="177"/>
      <c r="R685" s="177"/>
      <c r="S685" s="177"/>
      <c r="T685" s="178"/>
      <c r="AT685" s="173" t="s">
        <v>171</v>
      </c>
      <c r="AU685" s="173" t="s">
        <v>81</v>
      </c>
      <c r="AV685" s="15" t="s">
        <v>167</v>
      </c>
      <c r="AW685" s="15" t="s">
        <v>31</v>
      </c>
      <c r="AX685" s="15" t="s">
        <v>19</v>
      </c>
      <c r="AY685" s="173" t="s">
        <v>160</v>
      </c>
    </row>
    <row r="686" spans="1:65" s="2" customFormat="1" ht="16.5" customHeight="1" x14ac:dyDescent="0.2">
      <c r="A686" s="30"/>
      <c r="B686" s="142"/>
      <c r="C686" s="187" t="s">
        <v>1606</v>
      </c>
      <c r="D686" s="187" t="s">
        <v>291</v>
      </c>
      <c r="E686" s="188" t="s">
        <v>615</v>
      </c>
      <c r="F686" s="189" t="s">
        <v>1607</v>
      </c>
      <c r="G686" s="190" t="s">
        <v>245</v>
      </c>
      <c r="H686" s="191">
        <v>1.9E-2</v>
      </c>
      <c r="I686" s="192">
        <v>0</v>
      </c>
      <c r="J686" s="192">
        <f>ROUND(I686*H686,2)</f>
        <v>0</v>
      </c>
      <c r="K686" s="189" t="s">
        <v>1</v>
      </c>
      <c r="L686" s="193"/>
      <c r="M686" s="194" t="s">
        <v>1</v>
      </c>
      <c r="N686" s="195" t="s">
        <v>39</v>
      </c>
      <c r="O686" s="151">
        <v>0</v>
      </c>
      <c r="P686" s="151">
        <f>O686*H686</f>
        <v>0</v>
      </c>
      <c r="Q686" s="151">
        <v>1</v>
      </c>
      <c r="R686" s="151">
        <f>Q686*H686</f>
        <v>1.9E-2</v>
      </c>
      <c r="S686" s="151">
        <v>0</v>
      </c>
      <c r="T686" s="152">
        <f>S686*H686</f>
        <v>0</v>
      </c>
      <c r="U686" s="30"/>
      <c r="V686" s="30"/>
      <c r="W686" s="30"/>
      <c r="X686" s="30"/>
      <c r="Y686" s="30"/>
      <c r="Z686" s="30"/>
      <c r="AA686" s="30"/>
      <c r="AB686" s="30"/>
      <c r="AC686" s="30"/>
      <c r="AD686" s="30"/>
      <c r="AE686" s="30"/>
      <c r="AR686" s="153" t="s">
        <v>394</v>
      </c>
      <c r="AT686" s="153" t="s">
        <v>291</v>
      </c>
      <c r="AU686" s="153" t="s">
        <v>81</v>
      </c>
      <c r="AY686" s="18" t="s">
        <v>160</v>
      </c>
      <c r="BE686" s="154">
        <f>IF(N686="základní",J686,0)</f>
        <v>0</v>
      </c>
      <c r="BF686" s="154">
        <f>IF(N686="snížená",J686,0)</f>
        <v>0</v>
      </c>
      <c r="BG686" s="154">
        <f>IF(N686="zákl. přenesená",J686,0)</f>
        <v>0</v>
      </c>
      <c r="BH686" s="154">
        <f>IF(N686="sníž. přenesená",J686,0)</f>
        <v>0</v>
      </c>
      <c r="BI686" s="154">
        <f>IF(N686="nulová",J686,0)</f>
        <v>0</v>
      </c>
      <c r="BJ686" s="18" t="s">
        <v>19</v>
      </c>
      <c r="BK686" s="154">
        <f>ROUND(I686*H686,2)</f>
        <v>0</v>
      </c>
      <c r="BL686" s="18" t="s">
        <v>279</v>
      </c>
      <c r="BM686" s="153" t="s">
        <v>1608</v>
      </c>
    </row>
    <row r="687" spans="1:65" s="2" customFormat="1" x14ac:dyDescent="0.2">
      <c r="A687" s="30"/>
      <c r="B687" s="31"/>
      <c r="C687" s="30"/>
      <c r="D687" s="155" t="s">
        <v>169</v>
      </c>
      <c r="E687" s="30"/>
      <c r="F687" s="156" t="s">
        <v>1609</v>
      </c>
      <c r="G687" s="30"/>
      <c r="H687" s="30"/>
      <c r="I687" s="30"/>
      <c r="J687" s="30"/>
      <c r="K687" s="30"/>
      <c r="L687" s="31"/>
      <c r="M687" s="157"/>
      <c r="N687" s="158"/>
      <c r="O687" s="56"/>
      <c r="P687" s="56"/>
      <c r="Q687" s="56"/>
      <c r="R687" s="56"/>
      <c r="S687" s="56"/>
      <c r="T687" s="57"/>
      <c r="U687" s="30"/>
      <c r="V687" s="30"/>
      <c r="W687" s="30"/>
      <c r="X687" s="30"/>
      <c r="Y687" s="30"/>
      <c r="Z687" s="30"/>
      <c r="AA687" s="30"/>
      <c r="AB687" s="30"/>
      <c r="AC687" s="30"/>
      <c r="AD687" s="30"/>
      <c r="AE687" s="30"/>
      <c r="AT687" s="18" t="s">
        <v>169</v>
      </c>
      <c r="AU687" s="18" t="s">
        <v>81</v>
      </c>
    </row>
    <row r="688" spans="1:65" s="2" customFormat="1" ht="19.5" x14ac:dyDescent="0.2">
      <c r="A688" s="30"/>
      <c r="B688" s="31"/>
      <c r="C688" s="30"/>
      <c r="D688" s="155" t="s">
        <v>248</v>
      </c>
      <c r="E688" s="30"/>
      <c r="F688" s="186" t="s">
        <v>618</v>
      </c>
      <c r="G688" s="30"/>
      <c r="H688" s="30"/>
      <c r="I688" s="30"/>
      <c r="J688" s="30"/>
      <c r="K688" s="30"/>
      <c r="L688" s="31"/>
      <c r="M688" s="157"/>
      <c r="N688" s="158"/>
      <c r="O688" s="56"/>
      <c r="P688" s="56"/>
      <c r="Q688" s="56"/>
      <c r="R688" s="56"/>
      <c r="S688" s="56"/>
      <c r="T688" s="57"/>
      <c r="U688" s="30"/>
      <c r="V688" s="30"/>
      <c r="W688" s="30"/>
      <c r="X688" s="30"/>
      <c r="Y688" s="30"/>
      <c r="Z688" s="30"/>
      <c r="AA688" s="30"/>
      <c r="AB688" s="30"/>
      <c r="AC688" s="30"/>
      <c r="AD688" s="30"/>
      <c r="AE688" s="30"/>
      <c r="AT688" s="18" t="s">
        <v>248</v>
      </c>
      <c r="AU688" s="18" t="s">
        <v>81</v>
      </c>
    </row>
    <row r="689" spans="1:65" s="14" customFormat="1" x14ac:dyDescent="0.2">
      <c r="B689" s="165"/>
      <c r="D689" s="155" t="s">
        <v>171</v>
      </c>
      <c r="E689" s="166" t="s">
        <v>1</v>
      </c>
      <c r="F689" s="167" t="s">
        <v>1610</v>
      </c>
      <c r="H689" s="168">
        <v>1.9E-2</v>
      </c>
      <c r="L689" s="165"/>
      <c r="M689" s="169"/>
      <c r="N689" s="170"/>
      <c r="O689" s="170"/>
      <c r="P689" s="170"/>
      <c r="Q689" s="170"/>
      <c r="R689" s="170"/>
      <c r="S689" s="170"/>
      <c r="T689" s="171"/>
      <c r="AT689" s="166" t="s">
        <v>171</v>
      </c>
      <c r="AU689" s="166" t="s">
        <v>81</v>
      </c>
      <c r="AV689" s="14" t="s">
        <v>81</v>
      </c>
      <c r="AW689" s="14" t="s">
        <v>31</v>
      </c>
      <c r="AX689" s="14" t="s">
        <v>19</v>
      </c>
      <c r="AY689" s="166" t="s">
        <v>160</v>
      </c>
    </row>
    <row r="690" spans="1:65" s="2" customFormat="1" ht="24" customHeight="1" x14ac:dyDescent="0.2">
      <c r="A690" s="30"/>
      <c r="B690" s="142"/>
      <c r="C690" s="143" t="s">
        <v>1611</v>
      </c>
      <c r="D690" s="143" t="s">
        <v>162</v>
      </c>
      <c r="E690" s="144" t="s">
        <v>1612</v>
      </c>
      <c r="F690" s="145" t="s">
        <v>1613</v>
      </c>
      <c r="G690" s="146" t="s">
        <v>165</v>
      </c>
      <c r="H690" s="147">
        <v>23.94</v>
      </c>
      <c r="I690" s="148">
        <v>0</v>
      </c>
      <c r="J690" s="148">
        <f>ROUND(I690*H690,2)</f>
        <v>0</v>
      </c>
      <c r="K690" s="145" t="s">
        <v>1</v>
      </c>
      <c r="L690" s="31"/>
      <c r="M690" s="149" t="s">
        <v>1</v>
      </c>
      <c r="N690" s="150" t="s">
        <v>39</v>
      </c>
      <c r="O690" s="151">
        <v>0</v>
      </c>
      <c r="P690" s="151">
        <f>O690*H690</f>
        <v>0</v>
      </c>
      <c r="Q690" s="151">
        <v>0</v>
      </c>
      <c r="R690" s="151">
        <f>Q690*H690</f>
        <v>0</v>
      </c>
      <c r="S690" s="151">
        <v>0</v>
      </c>
      <c r="T690" s="152">
        <f>S690*H690</f>
        <v>0</v>
      </c>
      <c r="U690" s="30"/>
      <c r="V690" s="30"/>
      <c r="W690" s="30"/>
      <c r="X690" s="30"/>
      <c r="Y690" s="30"/>
      <c r="Z690" s="30"/>
      <c r="AA690" s="30"/>
      <c r="AB690" s="30"/>
      <c r="AC690" s="30"/>
      <c r="AD690" s="30"/>
      <c r="AE690" s="30"/>
      <c r="AR690" s="153" t="s">
        <v>167</v>
      </c>
      <c r="AT690" s="153" t="s">
        <v>162</v>
      </c>
      <c r="AU690" s="153" t="s">
        <v>81</v>
      </c>
      <c r="AY690" s="18" t="s">
        <v>160</v>
      </c>
      <c r="BE690" s="154">
        <f>IF(N690="základní",J690,0)</f>
        <v>0</v>
      </c>
      <c r="BF690" s="154">
        <f>IF(N690="snížená",J690,0)</f>
        <v>0</v>
      </c>
      <c r="BG690" s="154">
        <f>IF(N690="zákl. přenesená",J690,0)</f>
        <v>0</v>
      </c>
      <c r="BH690" s="154">
        <f>IF(N690="sníž. přenesená",J690,0)</f>
        <v>0</v>
      </c>
      <c r="BI690" s="154">
        <f>IF(N690="nulová",J690,0)</f>
        <v>0</v>
      </c>
      <c r="BJ690" s="18" t="s">
        <v>19</v>
      </c>
      <c r="BK690" s="154">
        <f>ROUND(I690*H690,2)</f>
        <v>0</v>
      </c>
      <c r="BL690" s="18" t="s">
        <v>167</v>
      </c>
      <c r="BM690" s="153" t="s">
        <v>1614</v>
      </c>
    </row>
    <row r="691" spans="1:65" s="2" customFormat="1" ht="19.5" x14ac:dyDescent="0.2">
      <c r="A691" s="30"/>
      <c r="B691" s="31"/>
      <c r="C691" s="30"/>
      <c r="D691" s="155" t="s">
        <v>169</v>
      </c>
      <c r="E691" s="30"/>
      <c r="F691" s="156" t="s">
        <v>1613</v>
      </c>
      <c r="G691" s="30"/>
      <c r="H691" s="30"/>
      <c r="I691" s="30"/>
      <c r="J691" s="30"/>
      <c r="K691" s="30"/>
      <c r="L691" s="31"/>
      <c r="M691" s="157"/>
      <c r="N691" s="158"/>
      <c r="O691" s="56"/>
      <c r="P691" s="56"/>
      <c r="Q691" s="56"/>
      <c r="R691" s="56"/>
      <c r="S691" s="56"/>
      <c r="T691" s="57"/>
      <c r="U691" s="30"/>
      <c r="V691" s="30"/>
      <c r="W691" s="30"/>
      <c r="X691" s="30"/>
      <c r="Y691" s="30"/>
      <c r="Z691" s="30"/>
      <c r="AA691" s="30"/>
      <c r="AB691" s="30"/>
      <c r="AC691" s="30"/>
      <c r="AD691" s="30"/>
      <c r="AE691" s="30"/>
      <c r="AT691" s="18" t="s">
        <v>169</v>
      </c>
      <c r="AU691" s="18" t="s">
        <v>81</v>
      </c>
    </row>
    <row r="692" spans="1:65" s="13" customFormat="1" x14ac:dyDescent="0.2">
      <c r="B692" s="159"/>
      <c r="D692" s="155" t="s">
        <v>171</v>
      </c>
      <c r="E692" s="160" t="s">
        <v>1</v>
      </c>
      <c r="F692" s="161" t="s">
        <v>1411</v>
      </c>
      <c r="H692" s="160" t="s">
        <v>1</v>
      </c>
      <c r="L692" s="159"/>
      <c r="M692" s="162"/>
      <c r="N692" s="163"/>
      <c r="O692" s="163"/>
      <c r="P692" s="163"/>
      <c r="Q692" s="163"/>
      <c r="R692" s="163"/>
      <c r="S692" s="163"/>
      <c r="T692" s="164"/>
      <c r="AT692" s="160" t="s">
        <v>171</v>
      </c>
      <c r="AU692" s="160" t="s">
        <v>81</v>
      </c>
      <c r="AV692" s="13" t="s">
        <v>19</v>
      </c>
      <c r="AW692" s="13" t="s">
        <v>31</v>
      </c>
      <c r="AX692" s="13" t="s">
        <v>74</v>
      </c>
      <c r="AY692" s="160" t="s">
        <v>160</v>
      </c>
    </row>
    <row r="693" spans="1:65" s="14" customFormat="1" x14ac:dyDescent="0.2">
      <c r="B693" s="165"/>
      <c r="D693" s="155" t="s">
        <v>171</v>
      </c>
      <c r="E693" s="166" t="s">
        <v>1</v>
      </c>
      <c r="F693" s="167" t="s">
        <v>1595</v>
      </c>
      <c r="H693" s="168">
        <v>23.94</v>
      </c>
      <c r="L693" s="165"/>
      <c r="M693" s="169"/>
      <c r="N693" s="170"/>
      <c r="O693" s="170"/>
      <c r="P693" s="170"/>
      <c r="Q693" s="170"/>
      <c r="R693" s="170"/>
      <c r="S693" s="170"/>
      <c r="T693" s="171"/>
      <c r="AT693" s="166" t="s">
        <v>171</v>
      </c>
      <c r="AU693" s="166" t="s">
        <v>81</v>
      </c>
      <c r="AV693" s="14" t="s">
        <v>81</v>
      </c>
      <c r="AW693" s="14" t="s">
        <v>31</v>
      </c>
      <c r="AX693" s="14" t="s">
        <v>74</v>
      </c>
      <c r="AY693" s="166" t="s">
        <v>160</v>
      </c>
    </row>
    <row r="694" spans="1:65" s="15" customFormat="1" x14ac:dyDescent="0.2">
      <c r="B694" s="172"/>
      <c r="D694" s="155" t="s">
        <v>171</v>
      </c>
      <c r="E694" s="173" t="s">
        <v>1</v>
      </c>
      <c r="F694" s="174" t="s">
        <v>176</v>
      </c>
      <c r="H694" s="175">
        <v>23.94</v>
      </c>
      <c r="L694" s="172"/>
      <c r="M694" s="176"/>
      <c r="N694" s="177"/>
      <c r="O694" s="177"/>
      <c r="P694" s="177"/>
      <c r="Q694" s="177"/>
      <c r="R694" s="177"/>
      <c r="S694" s="177"/>
      <c r="T694" s="178"/>
      <c r="AT694" s="173" t="s">
        <v>171</v>
      </c>
      <c r="AU694" s="173" t="s">
        <v>81</v>
      </c>
      <c r="AV694" s="15" t="s">
        <v>167</v>
      </c>
      <c r="AW694" s="15" t="s">
        <v>31</v>
      </c>
      <c r="AX694" s="15" t="s">
        <v>19</v>
      </c>
      <c r="AY694" s="173" t="s">
        <v>160</v>
      </c>
    </row>
    <row r="695" spans="1:65" s="2" customFormat="1" ht="24" customHeight="1" x14ac:dyDescent="0.2">
      <c r="A695" s="30"/>
      <c r="B695" s="142"/>
      <c r="C695" s="143" t="s">
        <v>1615</v>
      </c>
      <c r="D695" s="143" t="s">
        <v>162</v>
      </c>
      <c r="E695" s="144" t="s">
        <v>1616</v>
      </c>
      <c r="F695" s="145" t="s">
        <v>1617</v>
      </c>
      <c r="G695" s="146" t="s">
        <v>186</v>
      </c>
      <c r="H695" s="147">
        <v>12.6</v>
      </c>
      <c r="I695" s="148">
        <v>0</v>
      </c>
      <c r="J695" s="148">
        <f>ROUND(I695*H695,2)</f>
        <v>0</v>
      </c>
      <c r="K695" s="145" t="s">
        <v>1</v>
      </c>
      <c r="L695" s="31"/>
      <c r="M695" s="149" t="s">
        <v>1</v>
      </c>
      <c r="N695" s="150" t="s">
        <v>39</v>
      </c>
      <c r="O695" s="151">
        <v>0</v>
      </c>
      <c r="P695" s="151">
        <f>O695*H695</f>
        <v>0</v>
      </c>
      <c r="Q695" s="151">
        <v>0</v>
      </c>
      <c r="R695" s="151">
        <f>Q695*H695</f>
        <v>0</v>
      </c>
      <c r="S695" s="151">
        <v>0</v>
      </c>
      <c r="T695" s="152">
        <f>S695*H695</f>
        <v>0</v>
      </c>
      <c r="U695" s="30"/>
      <c r="V695" s="30"/>
      <c r="W695" s="30"/>
      <c r="X695" s="30"/>
      <c r="Y695" s="30"/>
      <c r="Z695" s="30"/>
      <c r="AA695" s="30"/>
      <c r="AB695" s="30"/>
      <c r="AC695" s="30"/>
      <c r="AD695" s="30"/>
      <c r="AE695" s="30"/>
      <c r="AR695" s="153" t="s">
        <v>167</v>
      </c>
      <c r="AT695" s="153" t="s">
        <v>162</v>
      </c>
      <c r="AU695" s="153" t="s">
        <v>81</v>
      </c>
      <c r="AY695" s="18" t="s">
        <v>160</v>
      </c>
      <c r="BE695" s="154">
        <f>IF(N695="základní",J695,0)</f>
        <v>0</v>
      </c>
      <c r="BF695" s="154">
        <f>IF(N695="snížená",J695,0)</f>
        <v>0</v>
      </c>
      <c r="BG695" s="154">
        <f>IF(N695="zákl. přenesená",J695,0)</f>
        <v>0</v>
      </c>
      <c r="BH695" s="154">
        <f>IF(N695="sníž. přenesená",J695,0)</f>
        <v>0</v>
      </c>
      <c r="BI695" s="154">
        <f>IF(N695="nulová",J695,0)</f>
        <v>0</v>
      </c>
      <c r="BJ695" s="18" t="s">
        <v>19</v>
      </c>
      <c r="BK695" s="154">
        <f>ROUND(I695*H695,2)</f>
        <v>0</v>
      </c>
      <c r="BL695" s="18" t="s">
        <v>167</v>
      </c>
      <c r="BM695" s="153" t="s">
        <v>1618</v>
      </c>
    </row>
    <row r="696" spans="1:65" s="2" customFormat="1" ht="19.5" x14ac:dyDescent="0.2">
      <c r="A696" s="30"/>
      <c r="B696" s="31"/>
      <c r="C696" s="30"/>
      <c r="D696" s="155" t="s">
        <v>169</v>
      </c>
      <c r="E696" s="30"/>
      <c r="F696" s="156" t="s">
        <v>1617</v>
      </c>
      <c r="G696" s="30"/>
      <c r="H696" s="30"/>
      <c r="I696" s="30"/>
      <c r="J696" s="30"/>
      <c r="K696" s="30"/>
      <c r="L696" s="31"/>
      <c r="M696" s="157"/>
      <c r="N696" s="158"/>
      <c r="O696" s="56"/>
      <c r="P696" s="56"/>
      <c r="Q696" s="56"/>
      <c r="R696" s="56"/>
      <c r="S696" s="56"/>
      <c r="T696" s="57"/>
      <c r="U696" s="30"/>
      <c r="V696" s="30"/>
      <c r="W696" s="30"/>
      <c r="X696" s="30"/>
      <c r="Y696" s="30"/>
      <c r="Z696" s="30"/>
      <c r="AA696" s="30"/>
      <c r="AB696" s="30"/>
      <c r="AC696" s="30"/>
      <c r="AD696" s="30"/>
      <c r="AE696" s="30"/>
      <c r="AT696" s="18" t="s">
        <v>169</v>
      </c>
      <c r="AU696" s="18" t="s">
        <v>81</v>
      </c>
    </row>
    <row r="697" spans="1:65" s="2" customFormat="1" ht="19.5" x14ac:dyDescent="0.2">
      <c r="A697" s="30"/>
      <c r="B697" s="31"/>
      <c r="C697" s="30"/>
      <c r="D697" s="155" t="s">
        <v>248</v>
      </c>
      <c r="E697" s="30"/>
      <c r="F697" s="186" t="s">
        <v>1619</v>
      </c>
      <c r="G697" s="30"/>
      <c r="H697" s="30"/>
      <c r="I697" s="30"/>
      <c r="J697" s="30"/>
      <c r="K697" s="30"/>
      <c r="L697" s="31"/>
      <c r="M697" s="157"/>
      <c r="N697" s="158"/>
      <c r="O697" s="56"/>
      <c r="P697" s="56"/>
      <c r="Q697" s="56"/>
      <c r="R697" s="56"/>
      <c r="S697" s="56"/>
      <c r="T697" s="57"/>
      <c r="U697" s="30"/>
      <c r="V697" s="30"/>
      <c r="W697" s="30"/>
      <c r="X697" s="30"/>
      <c r="Y697" s="30"/>
      <c r="Z697" s="30"/>
      <c r="AA697" s="30"/>
      <c r="AB697" s="30"/>
      <c r="AC697" s="30"/>
      <c r="AD697" s="30"/>
      <c r="AE697" s="30"/>
      <c r="AT697" s="18" t="s">
        <v>248</v>
      </c>
      <c r="AU697" s="18" t="s">
        <v>81</v>
      </c>
    </row>
    <row r="698" spans="1:65" s="13" customFormat="1" x14ac:dyDescent="0.2">
      <c r="B698" s="159"/>
      <c r="D698" s="155" t="s">
        <v>171</v>
      </c>
      <c r="E698" s="160" t="s">
        <v>1</v>
      </c>
      <c r="F698" s="161" t="s">
        <v>1411</v>
      </c>
      <c r="H698" s="160" t="s">
        <v>1</v>
      </c>
      <c r="L698" s="159"/>
      <c r="M698" s="162"/>
      <c r="N698" s="163"/>
      <c r="O698" s="163"/>
      <c r="P698" s="163"/>
      <c r="Q698" s="163"/>
      <c r="R698" s="163"/>
      <c r="S698" s="163"/>
      <c r="T698" s="164"/>
      <c r="AT698" s="160" t="s">
        <v>171</v>
      </c>
      <c r="AU698" s="160" t="s">
        <v>81</v>
      </c>
      <c r="AV698" s="13" t="s">
        <v>19</v>
      </c>
      <c r="AW698" s="13" t="s">
        <v>31</v>
      </c>
      <c r="AX698" s="13" t="s">
        <v>74</v>
      </c>
      <c r="AY698" s="160" t="s">
        <v>160</v>
      </c>
    </row>
    <row r="699" spans="1:65" s="14" customFormat="1" x14ac:dyDescent="0.2">
      <c r="B699" s="165"/>
      <c r="D699" s="155" t="s">
        <v>171</v>
      </c>
      <c r="E699" s="166" t="s">
        <v>1</v>
      </c>
      <c r="F699" s="167" t="s">
        <v>1620</v>
      </c>
      <c r="H699" s="168">
        <v>12.6</v>
      </c>
      <c r="L699" s="165"/>
      <c r="M699" s="169"/>
      <c r="N699" s="170"/>
      <c r="O699" s="170"/>
      <c r="P699" s="170"/>
      <c r="Q699" s="170"/>
      <c r="R699" s="170"/>
      <c r="S699" s="170"/>
      <c r="T699" s="171"/>
      <c r="AT699" s="166" t="s">
        <v>171</v>
      </c>
      <c r="AU699" s="166" t="s">
        <v>81</v>
      </c>
      <c r="AV699" s="14" t="s">
        <v>81</v>
      </c>
      <c r="AW699" s="14" t="s">
        <v>31</v>
      </c>
      <c r="AX699" s="14" t="s">
        <v>74</v>
      </c>
      <c r="AY699" s="166" t="s">
        <v>160</v>
      </c>
    </row>
    <row r="700" spans="1:65" s="15" customFormat="1" x14ac:dyDescent="0.2">
      <c r="B700" s="172"/>
      <c r="D700" s="155" t="s">
        <v>171</v>
      </c>
      <c r="E700" s="173" t="s">
        <v>1</v>
      </c>
      <c r="F700" s="174" t="s">
        <v>176</v>
      </c>
      <c r="H700" s="175">
        <v>12.6</v>
      </c>
      <c r="L700" s="172"/>
      <c r="M700" s="176"/>
      <c r="N700" s="177"/>
      <c r="O700" s="177"/>
      <c r="P700" s="177"/>
      <c r="Q700" s="177"/>
      <c r="R700" s="177"/>
      <c r="S700" s="177"/>
      <c r="T700" s="178"/>
      <c r="AT700" s="173" t="s">
        <v>171</v>
      </c>
      <c r="AU700" s="173" t="s">
        <v>81</v>
      </c>
      <c r="AV700" s="15" t="s">
        <v>167</v>
      </c>
      <c r="AW700" s="15" t="s">
        <v>31</v>
      </c>
      <c r="AX700" s="15" t="s">
        <v>19</v>
      </c>
      <c r="AY700" s="173" t="s">
        <v>160</v>
      </c>
    </row>
    <row r="701" spans="1:65" s="2" customFormat="1" ht="24" customHeight="1" x14ac:dyDescent="0.2">
      <c r="A701" s="30"/>
      <c r="B701" s="142"/>
      <c r="C701" s="143" t="s">
        <v>1621</v>
      </c>
      <c r="D701" s="143" t="s">
        <v>162</v>
      </c>
      <c r="E701" s="144" t="s">
        <v>1622</v>
      </c>
      <c r="F701" s="145" t="s">
        <v>1623</v>
      </c>
      <c r="G701" s="146" t="s">
        <v>1624</v>
      </c>
      <c r="H701" s="147">
        <v>382.69</v>
      </c>
      <c r="I701" s="148">
        <v>0</v>
      </c>
      <c r="J701" s="148">
        <f>ROUND(I701*H701,2)</f>
        <v>0</v>
      </c>
      <c r="K701" s="145" t="s">
        <v>1</v>
      </c>
      <c r="L701" s="31"/>
      <c r="M701" s="149" t="s">
        <v>1</v>
      </c>
      <c r="N701" s="150" t="s">
        <v>39</v>
      </c>
      <c r="O701" s="151">
        <v>0</v>
      </c>
      <c r="P701" s="151">
        <f>O701*H701</f>
        <v>0</v>
      </c>
      <c r="Q701" s="151">
        <v>0</v>
      </c>
      <c r="R701" s="151">
        <f>Q701*H701</f>
        <v>0</v>
      </c>
      <c r="S701" s="151">
        <v>0</v>
      </c>
      <c r="T701" s="152">
        <f>S701*H701</f>
        <v>0</v>
      </c>
      <c r="U701" s="30"/>
      <c r="V701" s="30"/>
      <c r="W701" s="30"/>
      <c r="X701" s="30"/>
      <c r="Y701" s="30"/>
      <c r="Z701" s="30"/>
      <c r="AA701" s="30"/>
      <c r="AB701" s="30"/>
      <c r="AC701" s="30"/>
      <c r="AD701" s="30"/>
      <c r="AE701" s="30"/>
      <c r="AR701" s="153" t="s">
        <v>279</v>
      </c>
      <c r="AT701" s="153" t="s">
        <v>162</v>
      </c>
      <c r="AU701" s="153" t="s">
        <v>81</v>
      </c>
      <c r="AY701" s="18" t="s">
        <v>160</v>
      </c>
      <c r="BE701" s="154">
        <f>IF(N701="základní",J701,0)</f>
        <v>0</v>
      </c>
      <c r="BF701" s="154">
        <f>IF(N701="snížená",J701,0)</f>
        <v>0</v>
      </c>
      <c r="BG701" s="154">
        <f>IF(N701="zákl. přenesená",J701,0)</f>
        <v>0</v>
      </c>
      <c r="BH701" s="154">
        <f>IF(N701="sníž. přenesená",J701,0)</f>
        <v>0</v>
      </c>
      <c r="BI701" s="154">
        <f>IF(N701="nulová",J701,0)</f>
        <v>0</v>
      </c>
      <c r="BJ701" s="18" t="s">
        <v>19</v>
      </c>
      <c r="BK701" s="154">
        <f>ROUND(I701*H701,2)</f>
        <v>0</v>
      </c>
      <c r="BL701" s="18" t="s">
        <v>279</v>
      </c>
      <c r="BM701" s="153" t="s">
        <v>1625</v>
      </c>
    </row>
    <row r="702" spans="1:65" s="2" customFormat="1" ht="29.25" x14ac:dyDescent="0.2">
      <c r="A702" s="30"/>
      <c r="B702" s="31"/>
      <c r="C702" s="30"/>
      <c r="D702" s="155" t="s">
        <v>169</v>
      </c>
      <c r="E702" s="30"/>
      <c r="F702" s="156" t="s">
        <v>1626</v>
      </c>
      <c r="G702" s="30"/>
      <c r="H702" s="30"/>
      <c r="I702" s="30"/>
      <c r="J702" s="30"/>
      <c r="K702" s="30"/>
      <c r="L702" s="31"/>
      <c r="M702" s="196"/>
      <c r="N702" s="197"/>
      <c r="O702" s="198"/>
      <c r="P702" s="198"/>
      <c r="Q702" s="198"/>
      <c r="R702" s="198"/>
      <c r="S702" s="198"/>
      <c r="T702" s="199"/>
      <c r="U702" s="30"/>
      <c r="V702" s="30"/>
      <c r="W702" s="30"/>
      <c r="X702" s="30"/>
      <c r="Y702" s="30"/>
      <c r="Z702" s="30"/>
      <c r="AA702" s="30"/>
      <c r="AB702" s="30"/>
      <c r="AC702" s="30"/>
      <c r="AD702" s="30"/>
      <c r="AE702" s="30"/>
      <c r="AT702" s="18" t="s">
        <v>169</v>
      </c>
      <c r="AU702" s="18" t="s">
        <v>81</v>
      </c>
    </row>
    <row r="703" spans="1:65" s="2" customFormat="1" ht="6.95" customHeight="1" x14ac:dyDescent="0.2">
      <c r="A703" s="30"/>
      <c r="B703" s="45"/>
      <c r="C703" s="46"/>
      <c r="D703" s="46"/>
      <c r="E703" s="46"/>
      <c r="F703" s="46"/>
      <c r="G703" s="46"/>
      <c r="H703" s="46"/>
      <c r="I703" s="46"/>
      <c r="J703" s="46"/>
      <c r="K703" s="46"/>
      <c r="L703" s="31"/>
      <c r="M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30"/>
      <c r="AA703" s="30"/>
      <c r="AB703" s="30"/>
      <c r="AC703" s="30"/>
      <c r="AD703" s="30"/>
      <c r="AE703" s="30"/>
    </row>
  </sheetData>
  <autoFilter ref="C130:K702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1"/>
  <sheetViews>
    <sheetView showGridLines="0" topLeftCell="A133" workbookViewId="0">
      <selection activeCell="I143" sqref="I143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232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117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124</v>
      </c>
      <c r="L4" s="21"/>
      <c r="M4" s="93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39" t="str">
        <f>'Rekapitulace stavby'!K6</f>
        <v>Blatno u Jesenice - Kaštice</v>
      </c>
      <c r="F7" s="240"/>
      <c r="G7" s="240"/>
      <c r="H7" s="240"/>
      <c r="L7" s="21"/>
    </row>
    <row r="8" spans="1:46" s="1" customFormat="1" ht="12" customHeight="1" x14ac:dyDescent="0.2">
      <c r="B8" s="21"/>
      <c r="D8" s="27" t="s">
        <v>125</v>
      </c>
      <c r="L8" s="21"/>
    </row>
    <row r="9" spans="1:46" s="2" customFormat="1" ht="16.5" customHeight="1" x14ac:dyDescent="0.2">
      <c r="A9" s="30"/>
      <c r="B9" s="31"/>
      <c r="C9" s="30"/>
      <c r="D9" s="30"/>
      <c r="E9" s="239" t="s">
        <v>1285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26" t="s">
        <v>625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17</v>
      </c>
      <c r="E13" s="30"/>
      <c r="F13" s="25" t="s">
        <v>1</v>
      </c>
      <c r="G13" s="30"/>
      <c r="H13" s="30"/>
      <c r="I13" s="27" t="s">
        <v>18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25" t="s">
        <v>21</v>
      </c>
      <c r="G14" s="30"/>
      <c r="H14" s="30"/>
      <c r="I14" s="27" t="s">
        <v>22</v>
      </c>
      <c r="J14" s="53" t="str">
        <f>'Rekapitulace stavby'!AN8</f>
        <v>20. 9. 2019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26</v>
      </c>
      <c r="E16" s="30"/>
      <c r="F16" s="30"/>
      <c r="G16" s="30"/>
      <c r="H16" s="30"/>
      <c r="I16" s="27" t="s">
        <v>27</v>
      </c>
      <c r="J16" s="25" t="str">
        <f>IF('Rekapitulace stavby'!AN10="","",'Rekapitulace stavby'!AN10)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tr">
        <f>IF('Rekapitulace stavby'!E11="","",'Rekapitulace stavby'!E11)</f>
        <v xml:space="preserve"> </v>
      </c>
      <c r="F17" s="30"/>
      <c r="G17" s="30"/>
      <c r="H17" s="30"/>
      <c r="I17" s="27" t="s">
        <v>28</v>
      </c>
      <c r="J17" s="25" t="str">
        <f>IF('Rekapitulace stavby'!AN11="","",'Rekapitulace stavby'!AN11)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29</v>
      </c>
      <c r="E19" s="30"/>
      <c r="F19" s="30"/>
      <c r="G19" s="30"/>
      <c r="H19" s="30"/>
      <c r="I19" s="27" t="s">
        <v>27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29" t="str">
        <f>'Rekapitulace stavby'!E14</f>
        <v xml:space="preserve"> </v>
      </c>
      <c r="F20" s="229"/>
      <c r="G20" s="229"/>
      <c r="H20" s="229"/>
      <c r="I20" s="27" t="s">
        <v>28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30</v>
      </c>
      <c r="E22" s="30"/>
      <c r="F22" s="30"/>
      <c r="G22" s="30"/>
      <c r="H22" s="30"/>
      <c r="I22" s="27" t="s">
        <v>27</v>
      </c>
      <c r="J22" s="25" t="str">
        <f>IF('Rekapitulace stavby'!AN16="","",'Rekapitulace stavby'!AN16)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tr">
        <f>IF('Rekapitulace stavby'!E17="","",'Rekapitulace stavby'!E17)</f>
        <v xml:space="preserve"> </v>
      </c>
      <c r="F23" s="30"/>
      <c r="G23" s="30"/>
      <c r="H23" s="30"/>
      <c r="I23" s="27" t="s">
        <v>28</v>
      </c>
      <c r="J23" s="25" t="str">
        <f>IF('Rekapitulace stavby'!AN17="","",'Rekapitulace stavby'!AN17)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27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28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4"/>
      <c r="B29" s="95"/>
      <c r="C29" s="94"/>
      <c r="D29" s="94"/>
      <c r="E29" s="233" t="s">
        <v>1</v>
      </c>
      <c r="F29" s="233"/>
      <c r="G29" s="233"/>
      <c r="H29" s="23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97" t="s">
        <v>34</v>
      </c>
      <c r="E32" s="30"/>
      <c r="F32" s="30"/>
      <c r="G32" s="30"/>
      <c r="H32" s="30"/>
      <c r="I32" s="30"/>
      <c r="J32" s="69">
        <f>ROUND(J124,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98" t="s">
        <v>38</v>
      </c>
      <c r="E35" s="27" t="s">
        <v>39</v>
      </c>
      <c r="F35" s="99">
        <f>ROUND((SUM(BE124:BE140)),  2)</f>
        <v>0</v>
      </c>
      <c r="G35" s="30"/>
      <c r="H35" s="30"/>
      <c r="I35" s="100">
        <v>0.21</v>
      </c>
      <c r="J35" s="99">
        <f>ROUND(((SUM(BE124:BE140))*I35),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99">
        <f>ROUND((SUM(BF124:BF140)),  2)</f>
        <v>0</v>
      </c>
      <c r="G36" s="30"/>
      <c r="H36" s="30"/>
      <c r="I36" s="100">
        <v>0.15</v>
      </c>
      <c r="J36" s="99">
        <f>ROUND(((SUM(BF124:BF140))*I36),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99">
        <f>ROUND((SUM(BG124:BG140)),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99">
        <f>ROUND((SUM(BH124:BH140)),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99">
        <f>ROUND((SUM(BI124:BI140)),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1"/>
      <c r="D41" s="102" t="s">
        <v>44</v>
      </c>
      <c r="E41" s="58"/>
      <c r="F41" s="58"/>
      <c r="G41" s="103" t="s">
        <v>45</v>
      </c>
      <c r="H41" s="104" t="s">
        <v>46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07" t="s">
        <v>50</v>
      </c>
      <c r="G61" s="43" t="s">
        <v>49</v>
      </c>
      <c r="H61" s="33"/>
      <c r="I61" s="33"/>
      <c r="J61" s="108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07" t="s">
        <v>50</v>
      </c>
      <c r="G76" s="43" t="s">
        <v>49</v>
      </c>
      <c r="H76" s="33"/>
      <c r="I76" s="33"/>
      <c r="J76" s="108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129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39" t="str">
        <f>E7</f>
        <v>Blatno u Jesenice - Kaštice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125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39" t="s">
        <v>1285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26" t="str">
        <f>E11</f>
        <v>VRN - VRN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20</v>
      </c>
      <c r="D91" s="30"/>
      <c r="E91" s="30"/>
      <c r="F91" s="25" t="str">
        <f>F14</f>
        <v xml:space="preserve"> </v>
      </c>
      <c r="G91" s="30"/>
      <c r="H91" s="30"/>
      <c r="I91" s="27" t="s">
        <v>22</v>
      </c>
      <c r="J91" s="53" t="str">
        <f>IF(J14="","",J14)</f>
        <v>20. 9. 2019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26</v>
      </c>
      <c r="D93" s="30"/>
      <c r="E93" s="30"/>
      <c r="F93" s="25" t="str">
        <f>E17</f>
        <v xml:space="preserve"> </v>
      </c>
      <c r="G93" s="30"/>
      <c r="H93" s="30"/>
      <c r="I93" s="27" t="s">
        <v>30</v>
      </c>
      <c r="J93" s="28" t="str">
        <f>E23</f>
        <v xml:space="preserve"> 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29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09" t="s">
        <v>130</v>
      </c>
      <c r="D96" s="101"/>
      <c r="E96" s="101"/>
      <c r="F96" s="101"/>
      <c r="G96" s="101"/>
      <c r="H96" s="101"/>
      <c r="I96" s="101"/>
      <c r="J96" s="110" t="s">
        <v>131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1" t="s">
        <v>132</v>
      </c>
      <c r="D98" s="30"/>
      <c r="E98" s="30"/>
      <c r="F98" s="30"/>
      <c r="G98" s="30"/>
      <c r="H98" s="30"/>
      <c r="I98" s="30"/>
      <c r="J98" s="69">
        <f>J124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133</v>
      </c>
    </row>
    <row r="99" spans="1:47" s="9" customFormat="1" ht="24.95" customHeight="1" x14ac:dyDescent="0.2">
      <c r="B99" s="112"/>
      <c r="D99" s="113" t="s">
        <v>626</v>
      </c>
      <c r="E99" s="114"/>
      <c r="F99" s="114"/>
      <c r="G99" s="114"/>
      <c r="H99" s="114"/>
      <c r="I99" s="114"/>
      <c r="J99" s="115">
        <f>J125</f>
        <v>0</v>
      </c>
      <c r="L99" s="112"/>
    </row>
    <row r="100" spans="1:47" s="10" customFormat="1" ht="19.899999999999999" customHeight="1" x14ac:dyDescent="0.2">
      <c r="B100" s="116"/>
      <c r="D100" s="117" t="s">
        <v>627</v>
      </c>
      <c r="E100" s="118"/>
      <c r="F100" s="118"/>
      <c r="G100" s="118"/>
      <c r="H100" s="118"/>
      <c r="I100" s="118"/>
      <c r="J100" s="119">
        <f>J126</f>
        <v>0</v>
      </c>
      <c r="L100" s="116"/>
    </row>
    <row r="101" spans="1:47" s="10" customFormat="1" ht="19.899999999999999" customHeight="1" x14ac:dyDescent="0.2">
      <c r="B101" s="116"/>
      <c r="D101" s="117" t="s">
        <v>628</v>
      </c>
      <c r="E101" s="118"/>
      <c r="F101" s="118"/>
      <c r="G101" s="118"/>
      <c r="H101" s="118"/>
      <c r="I101" s="118"/>
      <c r="J101" s="119">
        <f>J133</f>
        <v>0</v>
      </c>
      <c r="L101" s="116"/>
    </row>
    <row r="102" spans="1:47" s="10" customFormat="1" ht="19.899999999999999" customHeight="1" x14ac:dyDescent="0.2">
      <c r="B102" s="116"/>
      <c r="D102" s="117" t="s">
        <v>629</v>
      </c>
      <c r="E102" s="118"/>
      <c r="F102" s="118"/>
      <c r="G102" s="118"/>
      <c r="H102" s="118"/>
      <c r="I102" s="118"/>
      <c r="J102" s="119">
        <f>J137</f>
        <v>0</v>
      </c>
      <c r="L102" s="116"/>
    </row>
    <row r="103" spans="1:47" s="2" customFormat="1" ht="21.75" customHeight="1" x14ac:dyDescent="0.2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47" s="2" customFormat="1" ht="6.95" customHeight="1" x14ac:dyDescent="0.2">
      <c r="A104" s="30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47" s="2" customFormat="1" ht="6.95" customHeight="1" x14ac:dyDescent="0.2">
      <c r="A108" s="30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24.95" customHeight="1" x14ac:dyDescent="0.2">
      <c r="A109" s="30"/>
      <c r="B109" s="31"/>
      <c r="C109" s="22" t="s">
        <v>145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 x14ac:dyDescent="0.2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2" customHeight="1" x14ac:dyDescent="0.2">
      <c r="A111" s="30"/>
      <c r="B111" s="31"/>
      <c r="C111" s="27" t="s">
        <v>14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6.5" customHeight="1" x14ac:dyDescent="0.2">
      <c r="A112" s="30"/>
      <c r="B112" s="31"/>
      <c r="C112" s="30"/>
      <c r="D112" s="30"/>
      <c r="E112" s="239" t="str">
        <f>E7</f>
        <v>Blatno u Jesenice - Kaštice</v>
      </c>
      <c r="F112" s="240"/>
      <c r="G112" s="240"/>
      <c r="H112" s="24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1" customFormat="1" ht="12" customHeight="1" x14ac:dyDescent="0.2">
      <c r="B113" s="21"/>
      <c r="C113" s="27" t="s">
        <v>125</v>
      </c>
      <c r="L113" s="21"/>
    </row>
    <row r="114" spans="1:65" s="2" customFormat="1" ht="16.5" customHeight="1" x14ac:dyDescent="0.2">
      <c r="A114" s="30"/>
      <c r="B114" s="31"/>
      <c r="C114" s="30"/>
      <c r="D114" s="30"/>
      <c r="E114" s="239" t="s">
        <v>1285</v>
      </c>
      <c r="F114" s="238"/>
      <c r="G114" s="238"/>
      <c r="H114" s="238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 x14ac:dyDescent="0.2">
      <c r="A115" s="30"/>
      <c r="B115" s="31"/>
      <c r="C115" s="27" t="s">
        <v>127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6.5" customHeight="1" x14ac:dyDescent="0.2">
      <c r="A116" s="30"/>
      <c r="B116" s="31"/>
      <c r="C116" s="30"/>
      <c r="D116" s="30"/>
      <c r="E116" s="226" t="str">
        <f>E11</f>
        <v>VRN - VRN</v>
      </c>
      <c r="F116" s="238"/>
      <c r="G116" s="238"/>
      <c r="H116" s="238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2" customHeight="1" x14ac:dyDescent="0.2">
      <c r="A118" s="30"/>
      <c r="B118" s="31"/>
      <c r="C118" s="27" t="s">
        <v>20</v>
      </c>
      <c r="D118" s="30"/>
      <c r="E118" s="30"/>
      <c r="F118" s="25" t="str">
        <f>F14</f>
        <v xml:space="preserve"> </v>
      </c>
      <c r="G118" s="30"/>
      <c r="H118" s="30"/>
      <c r="I118" s="27" t="s">
        <v>22</v>
      </c>
      <c r="J118" s="53" t="str">
        <f>IF(J14="","",J14)</f>
        <v>20. 9. 2019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6.95" customHeight="1" x14ac:dyDescent="0.2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 x14ac:dyDescent="0.2">
      <c r="A120" s="30"/>
      <c r="B120" s="31"/>
      <c r="C120" s="27" t="s">
        <v>26</v>
      </c>
      <c r="D120" s="30"/>
      <c r="E120" s="30"/>
      <c r="F120" s="25" t="str">
        <f>E17</f>
        <v xml:space="preserve"> </v>
      </c>
      <c r="G120" s="30"/>
      <c r="H120" s="30"/>
      <c r="I120" s="27" t="s">
        <v>30</v>
      </c>
      <c r="J120" s="28" t="str">
        <f>E23</f>
        <v xml:space="preserve"> 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 x14ac:dyDescent="0.2">
      <c r="A121" s="30"/>
      <c r="B121" s="31"/>
      <c r="C121" s="27" t="s">
        <v>29</v>
      </c>
      <c r="D121" s="30"/>
      <c r="E121" s="30"/>
      <c r="F121" s="25" t="str">
        <f>IF(E20="","",E20)</f>
        <v xml:space="preserve"> </v>
      </c>
      <c r="G121" s="30"/>
      <c r="H121" s="30"/>
      <c r="I121" s="27" t="s">
        <v>32</v>
      </c>
      <c r="J121" s="28" t="str">
        <f>E26</f>
        <v xml:space="preserve"> 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0.35" customHeight="1" x14ac:dyDescent="0.2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11" customFormat="1" ht="29.25" customHeight="1" x14ac:dyDescent="0.2">
      <c r="A123" s="120"/>
      <c r="B123" s="121"/>
      <c r="C123" s="122" t="s">
        <v>146</v>
      </c>
      <c r="D123" s="123" t="s">
        <v>59</v>
      </c>
      <c r="E123" s="123" t="s">
        <v>55</v>
      </c>
      <c r="F123" s="123" t="s">
        <v>56</v>
      </c>
      <c r="G123" s="123" t="s">
        <v>147</v>
      </c>
      <c r="H123" s="123" t="s">
        <v>148</v>
      </c>
      <c r="I123" s="123" t="s">
        <v>149</v>
      </c>
      <c r="J123" s="123" t="s">
        <v>131</v>
      </c>
      <c r="K123" s="124" t="s">
        <v>150</v>
      </c>
      <c r="L123" s="125"/>
      <c r="M123" s="60" t="s">
        <v>1</v>
      </c>
      <c r="N123" s="61" t="s">
        <v>38</v>
      </c>
      <c r="O123" s="61" t="s">
        <v>151</v>
      </c>
      <c r="P123" s="61" t="s">
        <v>152</v>
      </c>
      <c r="Q123" s="61" t="s">
        <v>153</v>
      </c>
      <c r="R123" s="61" t="s">
        <v>154</v>
      </c>
      <c r="S123" s="61" t="s">
        <v>155</v>
      </c>
      <c r="T123" s="62" t="s">
        <v>156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9" customHeight="1" x14ac:dyDescent="0.25">
      <c r="A124" s="30"/>
      <c r="B124" s="31"/>
      <c r="C124" s="67" t="s">
        <v>157</v>
      </c>
      <c r="D124" s="30"/>
      <c r="E124" s="30"/>
      <c r="F124" s="30"/>
      <c r="G124" s="30"/>
      <c r="H124" s="30"/>
      <c r="I124" s="30"/>
      <c r="J124" s="126">
        <f>BK124</f>
        <v>0</v>
      </c>
      <c r="K124" s="30"/>
      <c r="L124" s="31"/>
      <c r="M124" s="63"/>
      <c r="N124" s="54"/>
      <c r="O124" s="64"/>
      <c r="P124" s="127">
        <f>P125</f>
        <v>0</v>
      </c>
      <c r="Q124" s="64"/>
      <c r="R124" s="127">
        <f>R125</f>
        <v>0</v>
      </c>
      <c r="S124" s="64"/>
      <c r="T124" s="128">
        <f>T125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8" t="s">
        <v>73</v>
      </c>
      <c r="AU124" s="18" t="s">
        <v>133</v>
      </c>
      <c r="BK124" s="129">
        <f>BK125</f>
        <v>0</v>
      </c>
    </row>
    <row r="125" spans="1:65" s="12" customFormat="1" ht="25.9" customHeight="1" x14ac:dyDescent="0.2">
      <c r="B125" s="130"/>
      <c r="D125" s="131" t="s">
        <v>73</v>
      </c>
      <c r="E125" s="132" t="s">
        <v>86</v>
      </c>
      <c r="F125" s="132" t="s">
        <v>630</v>
      </c>
      <c r="J125" s="133">
        <f>BK125</f>
        <v>0</v>
      </c>
      <c r="L125" s="130"/>
      <c r="M125" s="134"/>
      <c r="N125" s="135"/>
      <c r="O125" s="135"/>
      <c r="P125" s="136">
        <f>P126+P133+P137</f>
        <v>0</v>
      </c>
      <c r="Q125" s="135"/>
      <c r="R125" s="136">
        <f>R126+R133+R137</f>
        <v>0</v>
      </c>
      <c r="S125" s="135"/>
      <c r="T125" s="137">
        <f>T126+T133+T137</f>
        <v>0</v>
      </c>
      <c r="AR125" s="131" t="s">
        <v>196</v>
      </c>
      <c r="AT125" s="138" t="s">
        <v>73</v>
      </c>
      <c r="AU125" s="138" t="s">
        <v>74</v>
      </c>
      <c r="AY125" s="131" t="s">
        <v>160</v>
      </c>
      <c r="BK125" s="139">
        <f>BK126+BK133+BK137</f>
        <v>0</v>
      </c>
    </row>
    <row r="126" spans="1:65" s="12" customFormat="1" ht="22.9" customHeight="1" x14ac:dyDescent="0.2">
      <c r="B126" s="130"/>
      <c r="D126" s="131" t="s">
        <v>73</v>
      </c>
      <c r="E126" s="140" t="s">
        <v>631</v>
      </c>
      <c r="F126" s="140" t="s">
        <v>632</v>
      </c>
      <c r="J126" s="141">
        <f>BK126</f>
        <v>0</v>
      </c>
      <c r="L126" s="130"/>
      <c r="M126" s="134"/>
      <c r="N126" s="135"/>
      <c r="O126" s="135"/>
      <c r="P126" s="136">
        <f>SUM(P127:P132)</f>
        <v>0</v>
      </c>
      <c r="Q126" s="135"/>
      <c r="R126" s="136">
        <f>SUM(R127:R132)</f>
        <v>0</v>
      </c>
      <c r="S126" s="135"/>
      <c r="T126" s="137">
        <f>SUM(T127:T132)</f>
        <v>0</v>
      </c>
      <c r="AR126" s="131" t="s">
        <v>196</v>
      </c>
      <c r="AT126" s="138" t="s">
        <v>73</v>
      </c>
      <c r="AU126" s="138" t="s">
        <v>19</v>
      </c>
      <c r="AY126" s="131" t="s">
        <v>160</v>
      </c>
      <c r="BK126" s="139">
        <f>SUM(BK127:BK132)</f>
        <v>0</v>
      </c>
    </row>
    <row r="127" spans="1:65" s="2" customFormat="1" ht="16.5" customHeight="1" x14ac:dyDescent="0.2">
      <c r="A127" s="30"/>
      <c r="B127" s="142"/>
      <c r="C127" s="143" t="s">
        <v>19</v>
      </c>
      <c r="D127" s="143" t="s">
        <v>162</v>
      </c>
      <c r="E127" s="144" t="s">
        <v>633</v>
      </c>
      <c r="F127" s="145" t="s">
        <v>634</v>
      </c>
      <c r="G127" s="146" t="s">
        <v>635</v>
      </c>
      <c r="H127" s="147">
        <v>1</v>
      </c>
      <c r="I127" s="148">
        <v>0</v>
      </c>
      <c r="J127" s="148">
        <f>ROUND(I127*H127,2)</f>
        <v>0</v>
      </c>
      <c r="K127" s="145" t="s">
        <v>166</v>
      </c>
      <c r="L127" s="31"/>
      <c r="M127" s="149" t="s">
        <v>1</v>
      </c>
      <c r="N127" s="150" t="s">
        <v>39</v>
      </c>
      <c r="O127" s="151">
        <v>0</v>
      </c>
      <c r="P127" s="151">
        <f>O127*H127</f>
        <v>0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3" t="s">
        <v>636</v>
      </c>
      <c r="AT127" s="153" t="s">
        <v>162</v>
      </c>
      <c r="AU127" s="153" t="s">
        <v>81</v>
      </c>
      <c r="AY127" s="18" t="s">
        <v>160</v>
      </c>
      <c r="BE127" s="154">
        <f>IF(N127="základní",J127,0)</f>
        <v>0</v>
      </c>
      <c r="BF127" s="154">
        <f>IF(N127="snížená",J127,0)</f>
        <v>0</v>
      </c>
      <c r="BG127" s="154">
        <f>IF(N127="zákl. přenesená",J127,0)</f>
        <v>0</v>
      </c>
      <c r="BH127" s="154">
        <f>IF(N127="sníž. přenesená",J127,0)</f>
        <v>0</v>
      </c>
      <c r="BI127" s="154">
        <f>IF(N127="nulová",J127,0)</f>
        <v>0</v>
      </c>
      <c r="BJ127" s="18" t="s">
        <v>19</v>
      </c>
      <c r="BK127" s="154">
        <f>ROUND(I127*H127,2)</f>
        <v>0</v>
      </c>
      <c r="BL127" s="18" t="s">
        <v>636</v>
      </c>
      <c r="BM127" s="153" t="s">
        <v>637</v>
      </c>
    </row>
    <row r="128" spans="1:65" s="2" customFormat="1" x14ac:dyDescent="0.2">
      <c r="A128" s="30"/>
      <c r="B128" s="31"/>
      <c r="C128" s="30"/>
      <c r="D128" s="155" t="s">
        <v>169</v>
      </c>
      <c r="E128" s="30"/>
      <c r="F128" s="156" t="s">
        <v>634</v>
      </c>
      <c r="G128" s="30"/>
      <c r="H128" s="30"/>
      <c r="I128" s="30"/>
      <c r="J128" s="30"/>
      <c r="K128" s="30"/>
      <c r="L128" s="31"/>
      <c r="M128" s="157"/>
      <c r="N128" s="158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8" t="s">
        <v>169</v>
      </c>
      <c r="AU128" s="18" t="s">
        <v>81</v>
      </c>
    </row>
    <row r="129" spans="1:65" s="2" customFormat="1" ht="19.5" x14ac:dyDescent="0.2">
      <c r="A129" s="30"/>
      <c r="B129" s="31"/>
      <c r="C129" s="30"/>
      <c r="D129" s="155" t="s">
        <v>248</v>
      </c>
      <c r="E129" s="30"/>
      <c r="F129" s="186" t="s">
        <v>638</v>
      </c>
      <c r="G129" s="30"/>
      <c r="H129" s="30"/>
      <c r="I129" s="30"/>
      <c r="J129" s="30"/>
      <c r="K129" s="30"/>
      <c r="L129" s="31"/>
      <c r="M129" s="157"/>
      <c r="N129" s="158"/>
      <c r="O129" s="56"/>
      <c r="P129" s="56"/>
      <c r="Q129" s="56"/>
      <c r="R129" s="56"/>
      <c r="S129" s="56"/>
      <c r="T129" s="57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8" t="s">
        <v>248</v>
      </c>
      <c r="AU129" s="18" t="s">
        <v>81</v>
      </c>
    </row>
    <row r="130" spans="1:65" s="2" customFormat="1" ht="16.5" customHeight="1" x14ac:dyDescent="0.2">
      <c r="A130" s="30"/>
      <c r="B130" s="142"/>
      <c r="C130" s="143" t="s">
        <v>81</v>
      </c>
      <c r="D130" s="143" t="s">
        <v>162</v>
      </c>
      <c r="E130" s="144" t="s">
        <v>639</v>
      </c>
      <c r="F130" s="145" t="s">
        <v>640</v>
      </c>
      <c r="G130" s="146" t="s">
        <v>635</v>
      </c>
      <c r="H130" s="147">
        <v>1</v>
      </c>
      <c r="I130" s="148">
        <v>0</v>
      </c>
      <c r="J130" s="148">
        <f>ROUND(I130*H130,2)</f>
        <v>0</v>
      </c>
      <c r="K130" s="145" t="s">
        <v>166</v>
      </c>
      <c r="L130" s="31"/>
      <c r="M130" s="149" t="s">
        <v>1</v>
      </c>
      <c r="N130" s="150" t="s">
        <v>39</v>
      </c>
      <c r="O130" s="151">
        <v>0</v>
      </c>
      <c r="P130" s="151">
        <f>O130*H130</f>
        <v>0</v>
      </c>
      <c r="Q130" s="151">
        <v>0</v>
      </c>
      <c r="R130" s="151">
        <f>Q130*H130</f>
        <v>0</v>
      </c>
      <c r="S130" s="151">
        <v>0</v>
      </c>
      <c r="T130" s="152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3" t="s">
        <v>636</v>
      </c>
      <c r="AT130" s="153" t="s">
        <v>162</v>
      </c>
      <c r="AU130" s="153" t="s">
        <v>81</v>
      </c>
      <c r="AY130" s="18" t="s">
        <v>160</v>
      </c>
      <c r="BE130" s="154">
        <f>IF(N130="základní",J130,0)</f>
        <v>0</v>
      </c>
      <c r="BF130" s="154">
        <f>IF(N130="snížená",J130,0)</f>
        <v>0</v>
      </c>
      <c r="BG130" s="154">
        <f>IF(N130="zákl. přenesená",J130,0)</f>
        <v>0</v>
      </c>
      <c r="BH130" s="154">
        <f>IF(N130="sníž. přenesená",J130,0)</f>
        <v>0</v>
      </c>
      <c r="BI130" s="154">
        <f>IF(N130="nulová",J130,0)</f>
        <v>0</v>
      </c>
      <c r="BJ130" s="18" t="s">
        <v>19</v>
      </c>
      <c r="BK130" s="154">
        <f>ROUND(I130*H130,2)</f>
        <v>0</v>
      </c>
      <c r="BL130" s="18" t="s">
        <v>636</v>
      </c>
      <c r="BM130" s="153" t="s">
        <v>641</v>
      </c>
    </row>
    <row r="131" spans="1:65" s="2" customFormat="1" x14ac:dyDescent="0.2">
      <c r="A131" s="30"/>
      <c r="B131" s="31"/>
      <c r="C131" s="30"/>
      <c r="D131" s="155" t="s">
        <v>169</v>
      </c>
      <c r="E131" s="30"/>
      <c r="F131" s="156" t="s">
        <v>640</v>
      </c>
      <c r="G131" s="30"/>
      <c r="H131" s="30"/>
      <c r="I131" s="30"/>
      <c r="J131" s="30"/>
      <c r="K131" s="30"/>
      <c r="L131" s="31"/>
      <c r="M131" s="157"/>
      <c r="N131" s="158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8" t="s">
        <v>169</v>
      </c>
      <c r="AU131" s="18" t="s">
        <v>81</v>
      </c>
    </row>
    <row r="132" spans="1:65" s="2" customFormat="1" ht="39" x14ac:dyDescent="0.2">
      <c r="A132" s="30"/>
      <c r="B132" s="31"/>
      <c r="C132" s="30"/>
      <c r="D132" s="155" t="s">
        <v>248</v>
      </c>
      <c r="E132" s="30"/>
      <c r="F132" s="186" t="s">
        <v>642</v>
      </c>
      <c r="G132" s="30"/>
      <c r="H132" s="30"/>
      <c r="I132" s="30"/>
      <c r="J132" s="30"/>
      <c r="K132" s="30"/>
      <c r="L132" s="31"/>
      <c r="M132" s="157"/>
      <c r="N132" s="158"/>
      <c r="O132" s="56"/>
      <c r="P132" s="56"/>
      <c r="Q132" s="56"/>
      <c r="R132" s="56"/>
      <c r="S132" s="56"/>
      <c r="T132" s="57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8" t="s">
        <v>248</v>
      </c>
      <c r="AU132" s="18" t="s">
        <v>81</v>
      </c>
    </row>
    <row r="133" spans="1:65" s="12" customFormat="1" ht="22.9" customHeight="1" x14ac:dyDescent="0.2">
      <c r="B133" s="130"/>
      <c r="D133" s="131" t="s">
        <v>73</v>
      </c>
      <c r="E133" s="140" t="s">
        <v>643</v>
      </c>
      <c r="F133" s="140" t="s">
        <v>644</v>
      </c>
      <c r="J133" s="141">
        <f>BK133</f>
        <v>0</v>
      </c>
      <c r="L133" s="130"/>
      <c r="M133" s="134"/>
      <c r="N133" s="135"/>
      <c r="O133" s="135"/>
      <c r="P133" s="136">
        <f>SUM(P134:P136)</f>
        <v>0</v>
      </c>
      <c r="Q133" s="135"/>
      <c r="R133" s="136">
        <f>SUM(R134:R136)</f>
        <v>0</v>
      </c>
      <c r="S133" s="135"/>
      <c r="T133" s="137">
        <f>SUM(T134:T136)</f>
        <v>0</v>
      </c>
      <c r="AR133" s="131" t="s">
        <v>196</v>
      </c>
      <c r="AT133" s="138" t="s">
        <v>73</v>
      </c>
      <c r="AU133" s="138" t="s">
        <v>19</v>
      </c>
      <c r="AY133" s="131" t="s">
        <v>160</v>
      </c>
      <c r="BK133" s="139">
        <f>SUM(BK134:BK136)</f>
        <v>0</v>
      </c>
    </row>
    <row r="134" spans="1:65" s="2" customFormat="1" ht="16.5" customHeight="1" x14ac:dyDescent="0.2">
      <c r="A134" s="30"/>
      <c r="B134" s="142"/>
      <c r="C134" s="143" t="s">
        <v>183</v>
      </c>
      <c r="D134" s="143" t="s">
        <v>162</v>
      </c>
      <c r="E134" s="144" t="s">
        <v>645</v>
      </c>
      <c r="F134" s="145" t="s">
        <v>644</v>
      </c>
      <c r="G134" s="146" t="s">
        <v>635</v>
      </c>
      <c r="H134" s="147">
        <v>1</v>
      </c>
      <c r="I134" s="148">
        <v>0</v>
      </c>
      <c r="J134" s="148">
        <f>ROUND(I134*H134,2)</f>
        <v>0</v>
      </c>
      <c r="K134" s="145" t="s">
        <v>166</v>
      </c>
      <c r="L134" s="31"/>
      <c r="M134" s="149" t="s">
        <v>1</v>
      </c>
      <c r="N134" s="150" t="s">
        <v>39</v>
      </c>
      <c r="O134" s="151">
        <v>0</v>
      </c>
      <c r="P134" s="151">
        <f>O134*H134</f>
        <v>0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3" t="s">
        <v>636</v>
      </c>
      <c r="AT134" s="153" t="s">
        <v>162</v>
      </c>
      <c r="AU134" s="153" t="s">
        <v>81</v>
      </c>
      <c r="AY134" s="18" t="s">
        <v>160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8" t="s">
        <v>19</v>
      </c>
      <c r="BK134" s="154">
        <f>ROUND(I134*H134,2)</f>
        <v>0</v>
      </c>
      <c r="BL134" s="18" t="s">
        <v>636</v>
      </c>
      <c r="BM134" s="153" t="s">
        <v>646</v>
      </c>
    </row>
    <row r="135" spans="1:65" s="2" customFormat="1" x14ac:dyDescent="0.2">
      <c r="A135" s="30"/>
      <c r="B135" s="31"/>
      <c r="C135" s="30"/>
      <c r="D135" s="155" t="s">
        <v>169</v>
      </c>
      <c r="E135" s="30"/>
      <c r="F135" s="156" t="s">
        <v>644</v>
      </c>
      <c r="G135" s="30"/>
      <c r="H135" s="30"/>
      <c r="I135" s="30"/>
      <c r="J135" s="30"/>
      <c r="K135" s="30"/>
      <c r="L135" s="31"/>
      <c r="M135" s="157"/>
      <c r="N135" s="158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8" t="s">
        <v>169</v>
      </c>
      <c r="AU135" s="18" t="s">
        <v>81</v>
      </c>
    </row>
    <row r="136" spans="1:65" s="2" customFormat="1" ht="48.75" x14ac:dyDescent="0.2">
      <c r="A136" s="30"/>
      <c r="B136" s="31"/>
      <c r="C136" s="30"/>
      <c r="D136" s="155" t="s">
        <v>248</v>
      </c>
      <c r="E136" s="30"/>
      <c r="F136" s="186" t="s">
        <v>647</v>
      </c>
      <c r="G136" s="30"/>
      <c r="H136" s="30"/>
      <c r="I136" s="30"/>
      <c r="J136" s="30"/>
      <c r="K136" s="30"/>
      <c r="L136" s="31"/>
      <c r="M136" s="157"/>
      <c r="N136" s="158"/>
      <c r="O136" s="56"/>
      <c r="P136" s="56"/>
      <c r="Q136" s="56"/>
      <c r="R136" s="56"/>
      <c r="S136" s="56"/>
      <c r="T136" s="57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8" t="s">
        <v>248</v>
      </c>
      <c r="AU136" s="18" t="s">
        <v>81</v>
      </c>
    </row>
    <row r="137" spans="1:65" s="12" customFormat="1" ht="22.9" customHeight="1" x14ac:dyDescent="0.2">
      <c r="B137" s="130"/>
      <c r="D137" s="131" t="s">
        <v>73</v>
      </c>
      <c r="E137" s="140" t="s">
        <v>648</v>
      </c>
      <c r="F137" s="140" t="s">
        <v>649</v>
      </c>
      <c r="J137" s="141">
        <f>BK137</f>
        <v>0</v>
      </c>
      <c r="L137" s="130"/>
      <c r="M137" s="134"/>
      <c r="N137" s="135"/>
      <c r="O137" s="135"/>
      <c r="P137" s="136">
        <f>SUM(P138:P140)</f>
        <v>0</v>
      </c>
      <c r="Q137" s="135"/>
      <c r="R137" s="136">
        <f>SUM(R138:R140)</f>
        <v>0</v>
      </c>
      <c r="S137" s="135"/>
      <c r="T137" s="137">
        <f>SUM(T138:T140)</f>
        <v>0</v>
      </c>
      <c r="AR137" s="131" t="s">
        <v>196</v>
      </c>
      <c r="AT137" s="138" t="s">
        <v>73</v>
      </c>
      <c r="AU137" s="138" t="s">
        <v>19</v>
      </c>
      <c r="AY137" s="131" t="s">
        <v>160</v>
      </c>
      <c r="BK137" s="139">
        <f>SUM(BK138:BK140)</f>
        <v>0</v>
      </c>
    </row>
    <row r="138" spans="1:65" s="2" customFormat="1" ht="16.5" customHeight="1" x14ac:dyDescent="0.2">
      <c r="A138" s="30"/>
      <c r="B138" s="142"/>
      <c r="C138" s="143" t="s">
        <v>167</v>
      </c>
      <c r="D138" s="143" t="s">
        <v>162</v>
      </c>
      <c r="E138" s="144" t="s">
        <v>1627</v>
      </c>
      <c r="F138" s="145" t="s">
        <v>1628</v>
      </c>
      <c r="G138" s="146" t="s">
        <v>1629</v>
      </c>
      <c r="H138" s="147">
        <v>1</v>
      </c>
      <c r="I138" s="148">
        <v>0</v>
      </c>
      <c r="J138" s="148">
        <f>ROUND(I138*H138,2)</f>
        <v>0</v>
      </c>
      <c r="K138" s="145" t="s">
        <v>166</v>
      </c>
      <c r="L138" s="31"/>
      <c r="M138" s="149" t="s">
        <v>1</v>
      </c>
      <c r="N138" s="150" t="s">
        <v>39</v>
      </c>
      <c r="O138" s="151">
        <v>0</v>
      </c>
      <c r="P138" s="151">
        <f>O138*H138</f>
        <v>0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3" t="s">
        <v>636</v>
      </c>
      <c r="AT138" s="153" t="s">
        <v>162</v>
      </c>
      <c r="AU138" s="153" t="s">
        <v>81</v>
      </c>
      <c r="AY138" s="18" t="s">
        <v>160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8" t="s">
        <v>19</v>
      </c>
      <c r="BK138" s="154">
        <f>ROUND(I138*H138,2)</f>
        <v>0</v>
      </c>
      <c r="BL138" s="18" t="s">
        <v>636</v>
      </c>
      <c r="BM138" s="153" t="s">
        <v>1630</v>
      </c>
    </row>
    <row r="139" spans="1:65" s="2" customFormat="1" x14ac:dyDescent="0.2">
      <c r="A139" s="30"/>
      <c r="B139" s="31"/>
      <c r="C139" s="30"/>
      <c r="D139" s="155" t="s">
        <v>169</v>
      </c>
      <c r="E139" s="30"/>
      <c r="F139" s="156" t="s">
        <v>1628</v>
      </c>
      <c r="G139" s="30"/>
      <c r="H139" s="30"/>
      <c r="I139" s="30"/>
      <c r="J139" s="30"/>
      <c r="K139" s="30"/>
      <c r="L139" s="31"/>
      <c r="M139" s="157"/>
      <c r="N139" s="158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8" t="s">
        <v>169</v>
      </c>
      <c r="AU139" s="18" t="s">
        <v>81</v>
      </c>
    </row>
    <row r="140" spans="1:65" s="2" customFormat="1" ht="19.5" x14ac:dyDescent="0.2">
      <c r="A140" s="30"/>
      <c r="B140" s="31"/>
      <c r="C140" s="30"/>
      <c r="D140" s="155" t="s">
        <v>248</v>
      </c>
      <c r="E140" s="30"/>
      <c r="F140" s="186" t="s">
        <v>1631</v>
      </c>
      <c r="G140" s="30"/>
      <c r="H140" s="30"/>
      <c r="I140" s="30"/>
      <c r="J140" s="30"/>
      <c r="K140" s="30"/>
      <c r="L140" s="31"/>
      <c r="M140" s="196"/>
      <c r="N140" s="197"/>
      <c r="O140" s="198"/>
      <c r="P140" s="198"/>
      <c r="Q140" s="198"/>
      <c r="R140" s="198"/>
      <c r="S140" s="198"/>
      <c r="T140" s="199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8" t="s">
        <v>248</v>
      </c>
      <c r="AU140" s="18" t="s">
        <v>81</v>
      </c>
    </row>
    <row r="141" spans="1:65" s="2" customFormat="1" ht="6.95" customHeight="1" x14ac:dyDescent="0.2">
      <c r="A141" s="30"/>
      <c r="B141" s="45"/>
      <c r="C141" s="46"/>
      <c r="D141" s="46"/>
      <c r="E141" s="46"/>
      <c r="F141" s="46"/>
      <c r="G141" s="46"/>
      <c r="H141" s="46"/>
      <c r="I141" s="46"/>
      <c r="J141" s="46"/>
      <c r="K141" s="46"/>
      <c r="L141" s="31"/>
      <c r="M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</sheetData>
  <autoFilter ref="C123:K140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602"/>
  <sheetViews>
    <sheetView showGridLines="0" topLeftCell="A589" workbookViewId="0">
      <selection activeCell="I600" sqref="I600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232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122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124</v>
      </c>
      <c r="L4" s="21"/>
      <c r="M4" s="93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39" t="str">
        <f>'Rekapitulace stavby'!K6</f>
        <v>Blatno u Jesenice - Kaštice</v>
      </c>
      <c r="F7" s="240"/>
      <c r="G7" s="240"/>
      <c r="H7" s="240"/>
      <c r="L7" s="21"/>
    </row>
    <row r="8" spans="1:46" s="1" customFormat="1" ht="12" customHeight="1" x14ac:dyDescent="0.2">
      <c r="B8" s="21"/>
      <c r="D8" s="27" t="s">
        <v>125</v>
      </c>
      <c r="L8" s="21"/>
    </row>
    <row r="9" spans="1:46" s="2" customFormat="1" ht="16.5" customHeight="1" x14ac:dyDescent="0.2">
      <c r="A9" s="30"/>
      <c r="B9" s="31"/>
      <c r="C9" s="30"/>
      <c r="D9" s="30"/>
      <c r="E9" s="239" t="s">
        <v>1632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26" t="s">
        <v>1633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17</v>
      </c>
      <c r="E13" s="30"/>
      <c r="F13" s="25" t="s">
        <v>1</v>
      </c>
      <c r="G13" s="30"/>
      <c r="H13" s="30"/>
      <c r="I13" s="27" t="s">
        <v>18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25" t="s">
        <v>21</v>
      </c>
      <c r="G14" s="30"/>
      <c r="H14" s="30"/>
      <c r="I14" s="27" t="s">
        <v>22</v>
      </c>
      <c r="J14" s="53" t="str">
        <f>'Rekapitulace stavby'!AN8</f>
        <v>20. 9. 2019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26</v>
      </c>
      <c r="E16" s="30"/>
      <c r="F16" s="30"/>
      <c r="G16" s="30"/>
      <c r="H16" s="30"/>
      <c r="I16" s="27" t="s">
        <v>27</v>
      </c>
      <c r="J16" s="25" t="str">
        <f>IF('Rekapitulace stavby'!AN10="","",'Rekapitulace stavby'!AN10)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tr">
        <f>IF('Rekapitulace stavby'!E11="","",'Rekapitulace stavby'!E11)</f>
        <v xml:space="preserve"> </v>
      </c>
      <c r="F17" s="30"/>
      <c r="G17" s="30"/>
      <c r="H17" s="30"/>
      <c r="I17" s="27" t="s">
        <v>28</v>
      </c>
      <c r="J17" s="25" t="str">
        <f>IF('Rekapitulace stavby'!AN11="","",'Rekapitulace stavby'!AN11)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29</v>
      </c>
      <c r="E19" s="30"/>
      <c r="F19" s="30"/>
      <c r="G19" s="30"/>
      <c r="H19" s="30"/>
      <c r="I19" s="27" t="s">
        <v>27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29" t="str">
        <f>'Rekapitulace stavby'!E14</f>
        <v xml:space="preserve"> </v>
      </c>
      <c r="F20" s="229"/>
      <c r="G20" s="229"/>
      <c r="H20" s="229"/>
      <c r="I20" s="27" t="s">
        <v>28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30</v>
      </c>
      <c r="E22" s="30"/>
      <c r="F22" s="30"/>
      <c r="G22" s="30"/>
      <c r="H22" s="30"/>
      <c r="I22" s="27" t="s">
        <v>27</v>
      </c>
      <c r="J22" s="25" t="str">
        <f>IF('Rekapitulace stavby'!AN16="","",'Rekapitulace stavby'!AN16)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tr">
        <f>IF('Rekapitulace stavby'!E17="","",'Rekapitulace stavby'!E17)</f>
        <v xml:space="preserve"> </v>
      </c>
      <c r="F23" s="30"/>
      <c r="G23" s="30"/>
      <c r="H23" s="30"/>
      <c r="I23" s="27" t="s">
        <v>28</v>
      </c>
      <c r="J23" s="25" t="str">
        <f>IF('Rekapitulace stavby'!AN17="","",'Rekapitulace stavby'!AN17)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27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28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4"/>
      <c r="B29" s="95"/>
      <c r="C29" s="94"/>
      <c r="D29" s="94"/>
      <c r="E29" s="233" t="s">
        <v>1</v>
      </c>
      <c r="F29" s="233"/>
      <c r="G29" s="233"/>
      <c r="H29" s="23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97" t="s">
        <v>34</v>
      </c>
      <c r="E32" s="30"/>
      <c r="F32" s="30"/>
      <c r="G32" s="30"/>
      <c r="H32" s="30"/>
      <c r="I32" s="30"/>
      <c r="J32" s="69">
        <f>ROUND(J129,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98" t="s">
        <v>38</v>
      </c>
      <c r="E35" s="27" t="s">
        <v>39</v>
      </c>
      <c r="F35" s="99">
        <f>ROUND((SUM(BE129:BE601)),  2)</f>
        <v>0</v>
      </c>
      <c r="G35" s="30"/>
      <c r="H35" s="30"/>
      <c r="I35" s="100">
        <v>0.21</v>
      </c>
      <c r="J35" s="99">
        <f>ROUND(((SUM(BE129:BE601))*I35),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99">
        <f>ROUND((SUM(BF129:BF601)),  2)</f>
        <v>0</v>
      </c>
      <c r="G36" s="30"/>
      <c r="H36" s="30"/>
      <c r="I36" s="100">
        <v>0.15</v>
      </c>
      <c r="J36" s="99">
        <f>ROUND(((SUM(BF129:BF601))*I36),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99">
        <f>ROUND((SUM(BG129:BG601)),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99">
        <f>ROUND((SUM(BH129:BH601)),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99">
        <f>ROUND((SUM(BI129:BI601)),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1"/>
      <c r="D41" s="102" t="s">
        <v>44</v>
      </c>
      <c r="E41" s="58"/>
      <c r="F41" s="58"/>
      <c r="G41" s="103" t="s">
        <v>45</v>
      </c>
      <c r="H41" s="104" t="s">
        <v>46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07" t="s">
        <v>50</v>
      </c>
      <c r="G61" s="43" t="s">
        <v>49</v>
      </c>
      <c r="H61" s="33"/>
      <c r="I61" s="33"/>
      <c r="J61" s="108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07" t="s">
        <v>50</v>
      </c>
      <c r="G76" s="43" t="s">
        <v>49</v>
      </c>
      <c r="H76" s="33"/>
      <c r="I76" s="33"/>
      <c r="J76" s="108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129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39" t="str">
        <f>E7</f>
        <v>Blatno u Jesenice - Kaštice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125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39" t="s">
        <v>1632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26" t="str">
        <f>E11</f>
        <v>001 - most  km 172,055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20</v>
      </c>
      <c r="D91" s="30"/>
      <c r="E91" s="30"/>
      <c r="F91" s="25" t="str">
        <f>F14</f>
        <v xml:space="preserve"> </v>
      </c>
      <c r="G91" s="30"/>
      <c r="H91" s="30"/>
      <c r="I91" s="27" t="s">
        <v>22</v>
      </c>
      <c r="J91" s="53" t="str">
        <f>IF(J14="","",J14)</f>
        <v>20. 9. 2019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26</v>
      </c>
      <c r="D93" s="30"/>
      <c r="E93" s="30"/>
      <c r="F93" s="25" t="str">
        <f>E17</f>
        <v xml:space="preserve"> </v>
      </c>
      <c r="G93" s="30"/>
      <c r="H93" s="30"/>
      <c r="I93" s="27" t="s">
        <v>30</v>
      </c>
      <c r="J93" s="28" t="str">
        <f>E23</f>
        <v xml:space="preserve"> 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29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09" t="s">
        <v>130</v>
      </c>
      <c r="D96" s="101"/>
      <c r="E96" s="101"/>
      <c r="F96" s="101"/>
      <c r="G96" s="101"/>
      <c r="H96" s="101"/>
      <c r="I96" s="101"/>
      <c r="J96" s="110" t="s">
        <v>131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1" t="s">
        <v>132</v>
      </c>
      <c r="D98" s="30"/>
      <c r="E98" s="30"/>
      <c r="F98" s="30"/>
      <c r="G98" s="30"/>
      <c r="H98" s="30"/>
      <c r="I98" s="30"/>
      <c r="J98" s="69">
        <f>J129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133</v>
      </c>
    </row>
    <row r="99" spans="1:47" s="9" customFormat="1" ht="24.95" customHeight="1" x14ac:dyDescent="0.2">
      <c r="B99" s="112"/>
      <c r="D99" s="113" t="s">
        <v>134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7" s="10" customFormat="1" ht="19.899999999999999" customHeight="1" x14ac:dyDescent="0.2">
      <c r="B100" s="116"/>
      <c r="D100" s="117" t="s">
        <v>135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7" s="10" customFormat="1" ht="19.899999999999999" customHeight="1" x14ac:dyDescent="0.2">
      <c r="B101" s="116"/>
      <c r="D101" s="117" t="s">
        <v>1168</v>
      </c>
      <c r="E101" s="118"/>
      <c r="F101" s="118"/>
      <c r="G101" s="118"/>
      <c r="H101" s="118"/>
      <c r="I101" s="118"/>
      <c r="J101" s="119">
        <f>J217</f>
        <v>0</v>
      </c>
      <c r="L101" s="116"/>
    </row>
    <row r="102" spans="1:47" s="10" customFormat="1" ht="19.899999999999999" customHeight="1" x14ac:dyDescent="0.2">
      <c r="B102" s="116"/>
      <c r="D102" s="117" t="s">
        <v>137</v>
      </c>
      <c r="E102" s="118"/>
      <c r="F102" s="118"/>
      <c r="G102" s="118"/>
      <c r="H102" s="118"/>
      <c r="I102" s="118"/>
      <c r="J102" s="119">
        <f>J253</f>
        <v>0</v>
      </c>
      <c r="L102" s="116"/>
    </row>
    <row r="103" spans="1:47" s="10" customFormat="1" ht="19.899999999999999" customHeight="1" x14ac:dyDescent="0.2">
      <c r="B103" s="116"/>
      <c r="D103" s="117" t="s">
        <v>138</v>
      </c>
      <c r="E103" s="118"/>
      <c r="F103" s="118"/>
      <c r="G103" s="118"/>
      <c r="H103" s="118"/>
      <c r="I103" s="118"/>
      <c r="J103" s="119">
        <f>J296</f>
        <v>0</v>
      </c>
      <c r="L103" s="116"/>
    </row>
    <row r="104" spans="1:47" s="10" customFormat="1" ht="19.899999999999999" customHeight="1" x14ac:dyDescent="0.2">
      <c r="B104" s="116"/>
      <c r="D104" s="117" t="s">
        <v>733</v>
      </c>
      <c r="E104" s="118"/>
      <c r="F104" s="118"/>
      <c r="G104" s="118"/>
      <c r="H104" s="118"/>
      <c r="I104" s="118"/>
      <c r="J104" s="119">
        <f>J324</f>
        <v>0</v>
      </c>
      <c r="L104" s="116"/>
    </row>
    <row r="105" spans="1:47" s="10" customFormat="1" ht="19.899999999999999" customHeight="1" x14ac:dyDescent="0.2">
      <c r="B105" s="116"/>
      <c r="D105" s="117" t="s">
        <v>734</v>
      </c>
      <c r="E105" s="118"/>
      <c r="F105" s="118"/>
      <c r="G105" s="118"/>
      <c r="H105" s="118"/>
      <c r="I105" s="118"/>
      <c r="J105" s="119">
        <f>J359</f>
        <v>0</v>
      </c>
      <c r="L105" s="116"/>
    </row>
    <row r="106" spans="1:47" s="10" customFormat="1" ht="19.899999999999999" customHeight="1" x14ac:dyDescent="0.2">
      <c r="B106" s="116"/>
      <c r="D106" s="117" t="s">
        <v>141</v>
      </c>
      <c r="E106" s="118"/>
      <c r="F106" s="118"/>
      <c r="G106" s="118"/>
      <c r="H106" s="118"/>
      <c r="I106" s="118"/>
      <c r="J106" s="119">
        <f>J586</f>
        <v>0</v>
      </c>
      <c r="L106" s="116"/>
    </row>
    <row r="107" spans="1:47" s="10" customFormat="1" ht="19.899999999999999" customHeight="1" x14ac:dyDescent="0.2">
      <c r="B107" s="116"/>
      <c r="D107" s="117" t="s">
        <v>142</v>
      </c>
      <c r="E107" s="118"/>
      <c r="F107" s="118"/>
      <c r="G107" s="118"/>
      <c r="H107" s="118"/>
      <c r="I107" s="118"/>
      <c r="J107" s="119">
        <f>J599</f>
        <v>0</v>
      </c>
      <c r="L107" s="116"/>
    </row>
    <row r="108" spans="1:47" s="2" customFormat="1" ht="21.75" customHeight="1" x14ac:dyDescent="0.2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 x14ac:dyDescent="0.2">
      <c r="A109" s="30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3" spans="1:31" s="2" customFormat="1" ht="6.95" customHeight="1" x14ac:dyDescent="0.2">
      <c r="A113" s="30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31" s="2" customFormat="1" ht="24.95" customHeight="1" x14ac:dyDescent="0.2">
      <c r="A114" s="30"/>
      <c r="B114" s="31"/>
      <c r="C114" s="22" t="s">
        <v>145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6.95" customHeight="1" x14ac:dyDescent="0.2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12" customHeight="1" x14ac:dyDescent="0.2">
      <c r="A116" s="30"/>
      <c r="B116" s="31"/>
      <c r="C116" s="27" t="s">
        <v>14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6.5" customHeight="1" x14ac:dyDescent="0.2">
      <c r="A117" s="30"/>
      <c r="B117" s="31"/>
      <c r="C117" s="30"/>
      <c r="D117" s="30"/>
      <c r="E117" s="239" t="str">
        <f>E7</f>
        <v>Blatno u Jesenice - Kaštice</v>
      </c>
      <c r="F117" s="240"/>
      <c r="G117" s="240"/>
      <c r="H117" s="24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1" customFormat="1" ht="12" customHeight="1" x14ac:dyDescent="0.2">
      <c r="B118" s="21"/>
      <c r="C118" s="27" t="s">
        <v>125</v>
      </c>
      <c r="L118" s="21"/>
    </row>
    <row r="119" spans="1:31" s="2" customFormat="1" ht="16.5" customHeight="1" x14ac:dyDescent="0.2">
      <c r="A119" s="30"/>
      <c r="B119" s="31"/>
      <c r="C119" s="30"/>
      <c r="D119" s="30"/>
      <c r="E119" s="239" t="s">
        <v>1632</v>
      </c>
      <c r="F119" s="238"/>
      <c r="G119" s="238"/>
      <c r="H119" s="238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2" customHeight="1" x14ac:dyDescent="0.2">
      <c r="A120" s="30"/>
      <c r="B120" s="31"/>
      <c r="C120" s="27" t="s">
        <v>127</v>
      </c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6.5" customHeight="1" x14ac:dyDescent="0.2">
      <c r="A121" s="30"/>
      <c r="B121" s="31"/>
      <c r="C121" s="30"/>
      <c r="D121" s="30"/>
      <c r="E121" s="226" t="str">
        <f>E11</f>
        <v>001 - most  km 172,055</v>
      </c>
      <c r="F121" s="238"/>
      <c r="G121" s="238"/>
      <c r="H121" s="238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6.95" customHeight="1" x14ac:dyDescent="0.2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 x14ac:dyDescent="0.2">
      <c r="A123" s="30"/>
      <c r="B123" s="31"/>
      <c r="C123" s="27" t="s">
        <v>20</v>
      </c>
      <c r="D123" s="30"/>
      <c r="E123" s="30"/>
      <c r="F123" s="25" t="str">
        <f>F14</f>
        <v xml:space="preserve"> </v>
      </c>
      <c r="G123" s="30"/>
      <c r="H123" s="30"/>
      <c r="I123" s="27" t="s">
        <v>22</v>
      </c>
      <c r="J123" s="53" t="str">
        <f>IF(J14="","",J14)</f>
        <v>20. 9. 2019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6.95" customHeight="1" x14ac:dyDescent="0.2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5.2" customHeight="1" x14ac:dyDescent="0.2">
      <c r="A125" s="30"/>
      <c r="B125" s="31"/>
      <c r="C125" s="27" t="s">
        <v>26</v>
      </c>
      <c r="D125" s="30"/>
      <c r="E125" s="30"/>
      <c r="F125" s="25" t="str">
        <f>E17</f>
        <v xml:space="preserve"> </v>
      </c>
      <c r="G125" s="30"/>
      <c r="H125" s="30"/>
      <c r="I125" s="27" t="s">
        <v>30</v>
      </c>
      <c r="J125" s="28" t="str">
        <f>E23</f>
        <v xml:space="preserve"> 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 x14ac:dyDescent="0.2">
      <c r="A126" s="30"/>
      <c r="B126" s="31"/>
      <c r="C126" s="27" t="s">
        <v>29</v>
      </c>
      <c r="D126" s="30"/>
      <c r="E126" s="30"/>
      <c r="F126" s="25" t="str">
        <f>IF(E20="","",E20)</f>
        <v xml:space="preserve"> </v>
      </c>
      <c r="G126" s="30"/>
      <c r="H126" s="30"/>
      <c r="I126" s="27" t="s">
        <v>32</v>
      </c>
      <c r="J126" s="28" t="str">
        <f>E26</f>
        <v xml:space="preserve"> 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0.35" customHeight="1" x14ac:dyDescent="0.2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11" customFormat="1" ht="29.25" customHeight="1" x14ac:dyDescent="0.2">
      <c r="A128" s="120"/>
      <c r="B128" s="121"/>
      <c r="C128" s="122" t="s">
        <v>146</v>
      </c>
      <c r="D128" s="123" t="s">
        <v>59</v>
      </c>
      <c r="E128" s="123" t="s">
        <v>55</v>
      </c>
      <c r="F128" s="123" t="s">
        <v>56</v>
      </c>
      <c r="G128" s="123" t="s">
        <v>147</v>
      </c>
      <c r="H128" s="123" t="s">
        <v>148</v>
      </c>
      <c r="I128" s="123" t="s">
        <v>149</v>
      </c>
      <c r="J128" s="123" t="s">
        <v>131</v>
      </c>
      <c r="K128" s="124" t="s">
        <v>150</v>
      </c>
      <c r="L128" s="125"/>
      <c r="M128" s="60" t="s">
        <v>1</v>
      </c>
      <c r="N128" s="61" t="s">
        <v>38</v>
      </c>
      <c r="O128" s="61" t="s">
        <v>151</v>
      </c>
      <c r="P128" s="61" t="s">
        <v>152</v>
      </c>
      <c r="Q128" s="61" t="s">
        <v>153</v>
      </c>
      <c r="R128" s="61" t="s">
        <v>154</v>
      </c>
      <c r="S128" s="61" t="s">
        <v>155</v>
      </c>
      <c r="T128" s="62" t="s">
        <v>156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9" customHeight="1" x14ac:dyDescent="0.25">
      <c r="A129" s="30"/>
      <c r="B129" s="31"/>
      <c r="C129" s="67" t="s">
        <v>157</v>
      </c>
      <c r="D129" s="30"/>
      <c r="E129" s="30"/>
      <c r="F129" s="30"/>
      <c r="G129" s="30"/>
      <c r="H129" s="30"/>
      <c r="I129" s="30"/>
      <c r="J129" s="126">
        <f>BK129</f>
        <v>0</v>
      </c>
      <c r="K129" s="30"/>
      <c r="L129" s="31"/>
      <c r="M129" s="63"/>
      <c r="N129" s="54"/>
      <c r="O129" s="64"/>
      <c r="P129" s="127">
        <f>P130</f>
        <v>3825.4676170000002</v>
      </c>
      <c r="Q129" s="64"/>
      <c r="R129" s="127">
        <f>R130</f>
        <v>225.72750705633959</v>
      </c>
      <c r="S129" s="64"/>
      <c r="T129" s="128">
        <f>T130</f>
        <v>152.3046032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8" t="s">
        <v>73</v>
      </c>
      <c r="AU129" s="18" t="s">
        <v>133</v>
      </c>
      <c r="BK129" s="129">
        <f>BK130</f>
        <v>0</v>
      </c>
    </row>
    <row r="130" spans="1:65" s="12" customFormat="1" ht="25.9" customHeight="1" x14ac:dyDescent="0.2">
      <c r="B130" s="130"/>
      <c r="D130" s="131" t="s">
        <v>73</v>
      </c>
      <c r="E130" s="132" t="s">
        <v>158</v>
      </c>
      <c r="F130" s="132" t="s">
        <v>159</v>
      </c>
      <c r="J130" s="133">
        <f>BK130</f>
        <v>0</v>
      </c>
      <c r="L130" s="130"/>
      <c r="M130" s="134"/>
      <c r="N130" s="135"/>
      <c r="O130" s="135"/>
      <c r="P130" s="136">
        <f>P131+P217+P253+P296+P324+P359+P586+P599</f>
        <v>3825.4676170000002</v>
      </c>
      <c r="Q130" s="135"/>
      <c r="R130" s="136">
        <f>R131+R217+R253+R296+R324+R359+R586+R599</f>
        <v>225.72750705633959</v>
      </c>
      <c r="S130" s="135"/>
      <c r="T130" s="137">
        <f>T131+T217+T253+T296+T324+T359+T586+T599</f>
        <v>152.3046032</v>
      </c>
      <c r="AR130" s="131" t="s">
        <v>19</v>
      </c>
      <c r="AT130" s="138" t="s">
        <v>73</v>
      </c>
      <c r="AU130" s="138" t="s">
        <v>74</v>
      </c>
      <c r="AY130" s="131" t="s">
        <v>160</v>
      </c>
      <c r="BK130" s="139">
        <f>BK131+BK217+BK253+BK296+BK324+BK359+BK586+BK599</f>
        <v>0</v>
      </c>
    </row>
    <row r="131" spans="1:65" s="12" customFormat="1" ht="22.9" customHeight="1" x14ac:dyDescent="0.2">
      <c r="B131" s="130"/>
      <c r="D131" s="131" t="s">
        <v>73</v>
      </c>
      <c r="E131" s="140" t="s">
        <v>19</v>
      </c>
      <c r="F131" s="140" t="s">
        <v>161</v>
      </c>
      <c r="J131" s="141">
        <f>BK131</f>
        <v>0</v>
      </c>
      <c r="L131" s="130"/>
      <c r="M131" s="134"/>
      <c r="N131" s="135"/>
      <c r="O131" s="135"/>
      <c r="P131" s="136">
        <f>SUM(P132:P216)</f>
        <v>144.66220500000003</v>
      </c>
      <c r="Q131" s="135"/>
      <c r="R131" s="136">
        <f>SUM(R132:R216)</f>
        <v>68.443110999999988</v>
      </c>
      <c r="S131" s="135"/>
      <c r="T131" s="137">
        <f>SUM(T132:T216)</f>
        <v>0</v>
      </c>
      <c r="AR131" s="131" t="s">
        <v>19</v>
      </c>
      <c r="AT131" s="138" t="s">
        <v>73</v>
      </c>
      <c r="AU131" s="138" t="s">
        <v>19</v>
      </c>
      <c r="AY131" s="131" t="s">
        <v>160</v>
      </c>
      <c r="BK131" s="139">
        <f>SUM(BK132:BK216)</f>
        <v>0</v>
      </c>
    </row>
    <row r="132" spans="1:65" s="2" customFormat="1" ht="24" customHeight="1" x14ac:dyDescent="0.2">
      <c r="A132" s="30"/>
      <c r="B132" s="142"/>
      <c r="C132" s="143" t="s">
        <v>19</v>
      </c>
      <c r="D132" s="143" t="s">
        <v>162</v>
      </c>
      <c r="E132" s="144" t="s">
        <v>163</v>
      </c>
      <c r="F132" s="145" t="s">
        <v>164</v>
      </c>
      <c r="G132" s="146" t="s">
        <v>165</v>
      </c>
      <c r="H132" s="147">
        <v>222</v>
      </c>
      <c r="I132" s="148">
        <v>0</v>
      </c>
      <c r="J132" s="148">
        <f>ROUND(I132*H132,2)</f>
        <v>0</v>
      </c>
      <c r="K132" s="145" t="s">
        <v>166</v>
      </c>
      <c r="L132" s="31"/>
      <c r="M132" s="149" t="s">
        <v>1</v>
      </c>
      <c r="N132" s="150" t="s">
        <v>39</v>
      </c>
      <c r="O132" s="151">
        <v>0.17199999999999999</v>
      </c>
      <c r="P132" s="151">
        <f>O132*H132</f>
        <v>38.183999999999997</v>
      </c>
      <c r="Q132" s="151">
        <v>0</v>
      </c>
      <c r="R132" s="151">
        <f>Q132*H132</f>
        <v>0</v>
      </c>
      <c r="S132" s="151">
        <v>0</v>
      </c>
      <c r="T132" s="15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3" t="s">
        <v>167</v>
      </c>
      <c r="AT132" s="153" t="s">
        <v>162</v>
      </c>
      <c r="AU132" s="153" t="s">
        <v>81</v>
      </c>
      <c r="AY132" s="18" t="s">
        <v>160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8" t="s">
        <v>19</v>
      </c>
      <c r="BK132" s="154">
        <f>ROUND(I132*H132,2)</f>
        <v>0</v>
      </c>
      <c r="BL132" s="18" t="s">
        <v>167</v>
      </c>
      <c r="BM132" s="153" t="s">
        <v>735</v>
      </c>
    </row>
    <row r="133" spans="1:65" s="2" customFormat="1" ht="19.5" x14ac:dyDescent="0.2">
      <c r="A133" s="30"/>
      <c r="B133" s="31"/>
      <c r="C133" s="30"/>
      <c r="D133" s="155" t="s">
        <v>169</v>
      </c>
      <c r="E133" s="30"/>
      <c r="F133" s="156" t="s">
        <v>170</v>
      </c>
      <c r="G133" s="30"/>
      <c r="H133" s="30"/>
      <c r="I133" s="30"/>
      <c r="J133" s="30"/>
      <c r="K133" s="30"/>
      <c r="L133" s="31"/>
      <c r="M133" s="157"/>
      <c r="N133" s="158"/>
      <c r="O133" s="56"/>
      <c r="P133" s="56"/>
      <c r="Q133" s="56"/>
      <c r="R133" s="56"/>
      <c r="S133" s="56"/>
      <c r="T133" s="57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8" t="s">
        <v>169</v>
      </c>
      <c r="AU133" s="18" t="s">
        <v>81</v>
      </c>
    </row>
    <row r="134" spans="1:65" s="13" customFormat="1" x14ac:dyDescent="0.2">
      <c r="B134" s="159"/>
      <c r="D134" s="155" t="s">
        <v>171</v>
      </c>
      <c r="E134" s="160" t="s">
        <v>1</v>
      </c>
      <c r="F134" s="161" t="s">
        <v>1169</v>
      </c>
      <c r="H134" s="160" t="s">
        <v>1</v>
      </c>
      <c r="L134" s="159"/>
      <c r="M134" s="162"/>
      <c r="N134" s="163"/>
      <c r="O134" s="163"/>
      <c r="P134" s="163"/>
      <c r="Q134" s="163"/>
      <c r="R134" s="163"/>
      <c r="S134" s="163"/>
      <c r="T134" s="164"/>
      <c r="AT134" s="160" t="s">
        <v>171</v>
      </c>
      <c r="AU134" s="160" t="s">
        <v>81</v>
      </c>
      <c r="AV134" s="13" t="s">
        <v>19</v>
      </c>
      <c r="AW134" s="13" t="s">
        <v>31</v>
      </c>
      <c r="AX134" s="13" t="s">
        <v>74</v>
      </c>
      <c r="AY134" s="160" t="s">
        <v>160</v>
      </c>
    </row>
    <row r="135" spans="1:65" s="13" customFormat="1" x14ac:dyDescent="0.2">
      <c r="B135" s="159"/>
      <c r="D135" s="155" t="s">
        <v>171</v>
      </c>
      <c r="E135" s="160" t="s">
        <v>1</v>
      </c>
      <c r="F135" s="161" t="s">
        <v>736</v>
      </c>
      <c r="H135" s="160" t="s">
        <v>1</v>
      </c>
      <c r="L135" s="159"/>
      <c r="M135" s="162"/>
      <c r="N135" s="163"/>
      <c r="O135" s="163"/>
      <c r="P135" s="163"/>
      <c r="Q135" s="163"/>
      <c r="R135" s="163"/>
      <c r="S135" s="163"/>
      <c r="T135" s="164"/>
      <c r="AT135" s="160" t="s">
        <v>171</v>
      </c>
      <c r="AU135" s="160" t="s">
        <v>81</v>
      </c>
      <c r="AV135" s="13" t="s">
        <v>19</v>
      </c>
      <c r="AW135" s="13" t="s">
        <v>31</v>
      </c>
      <c r="AX135" s="13" t="s">
        <v>74</v>
      </c>
      <c r="AY135" s="160" t="s">
        <v>160</v>
      </c>
    </row>
    <row r="136" spans="1:65" s="14" customFormat="1" x14ac:dyDescent="0.2">
      <c r="B136" s="165"/>
      <c r="D136" s="155" t="s">
        <v>171</v>
      </c>
      <c r="E136" s="166" t="s">
        <v>1</v>
      </c>
      <c r="F136" s="167" t="s">
        <v>1634</v>
      </c>
      <c r="H136" s="168">
        <v>168</v>
      </c>
      <c r="L136" s="165"/>
      <c r="M136" s="169"/>
      <c r="N136" s="170"/>
      <c r="O136" s="170"/>
      <c r="P136" s="170"/>
      <c r="Q136" s="170"/>
      <c r="R136" s="170"/>
      <c r="S136" s="170"/>
      <c r="T136" s="171"/>
      <c r="AT136" s="166" t="s">
        <v>171</v>
      </c>
      <c r="AU136" s="166" t="s">
        <v>81</v>
      </c>
      <c r="AV136" s="14" t="s">
        <v>81</v>
      </c>
      <c r="AW136" s="14" t="s">
        <v>31</v>
      </c>
      <c r="AX136" s="14" t="s">
        <v>74</v>
      </c>
      <c r="AY136" s="166" t="s">
        <v>160</v>
      </c>
    </row>
    <row r="137" spans="1:65" s="13" customFormat="1" x14ac:dyDescent="0.2">
      <c r="B137" s="159"/>
      <c r="D137" s="155" t="s">
        <v>171</v>
      </c>
      <c r="E137" s="160" t="s">
        <v>1</v>
      </c>
      <c r="F137" s="161" t="s">
        <v>1635</v>
      </c>
      <c r="H137" s="160" t="s">
        <v>1</v>
      </c>
      <c r="L137" s="159"/>
      <c r="M137" s="162"/>
      <c r="N137" s="163"/>
      <c r="O137" s="163"/>
      <c r="P137" s="163"/>
      <c r="Q137" s="163"/>
      <c r="R137" s="163"/>
      <c r="S137" s="163"/>
      <c r="T137" s="164"/>
      <c r="AT137" s="160" t="s">
        <v>171</v>
      </c>
      <c r="AU137" s="160" t="s">
        <v>81</v>
      </c>
      <c r="AV137" s="13" t="s">
        <v>19</v>
      </c>
      <c r="AW137" s="13" t="s">
        <v>31</v>
      </c>
      <c r="AX137" s="13" t="s">
        <v>74</v>
      </c>
      <c r="AY137" s="160" t="s">
        <v>160</v>
      </c>
    </row>
    <row r="138" spans="1:65" s="14" customFormat="1" x14ac:dyDescent="0.2">
      <c r="B138" s="165"/>
      <c r="D138" s="155" t="s">
        <v>171</v>
      </c>
      <c r="E138" s="166" t="s">
        <v>1</v>
      </c>
      <c r="F138" s="167" t="s">
        <v>1636</v>
      </c>
      <c r="H138" s="168">
        <v>54</v>
      </c>
      <c r="L138" s="165"/>
      <c r="M138" s="169"/>
      <c r="N138" s="170"/>
      <c r="O138" s="170"/>
      <c r="P138" s="170"/>
      <c r="Q138" s="170"/>
      <c r="R138" s="170"/>
      <c r="S138" s="170"/>
      <c r="T138" s="171"/>
      <c r="AT138" s="166" t="s">
        <v>171</v>
      </c>
      <c r="AU138" s="166" t="s">
        <v>81</v>
      </c>
      <c r="AV138" s="14" t="s">
        <v>81</v>
      </c>
      <c r="AW138" s="14" t="s">
        <v>31</v>
      </c>
      <c r="AX138" s="14" t="s">
        <v>74</v>
      </c>
      <c r="AY138" s="166" t="s">
        <v>160</v>
      </c>
    </row>
    <row r="139" spans="1:65" s="15" customFormat="1" x14ac:dyDescent="0.2">
      <c r="B139" s="172"/>
      <c r="D139" s="155" t="s">
        <v>171</v>
      </c>
      <c r="E139" s="173" t="s">
        <v>1</v>
      </c>
      <c r="F139" s="174" t="s">
        <v>176</v>
      </c>
      <c r="H139" s="175">
        <v>222</v>
      </c>
      <c r="L139" s="172"/>
      <c r="M139" s="176"/>
      <c r="N139" s="177"/>
      <c r="O139" s="177"/>
      <c r="P139" s="177"/>
      <c r="Q139" s="177"/>
      <c r="R139" s="177"/>
      <c r="S139" s="177"/>
      <c r="T139" s="178"/>
      <c r="AT139" s="173" t="s">
        <v>171</v>
      </c>
      <c r="AU139" s="173" t="s">
        <v>81</v>
      </c>
      <c r="AV139" s="15" t="s">
        <v>167</v>
      </c>
      <c r="AW139" s="15" t="s">
        <v>31</v>
      </c>
      <c r="AX139" s="15" t="s">
        <v>19</v>
      </c>
      <c r="AY139" s="173" t="s">
        <v>160</v>
      </c>
    </row>
    <row r="140" spans="1:65" s="2" customFormat="1" ht="24" customHeight="1" x14ac:dyDescent="0.2">
      <c r="A140" s="30"/>
      <c r="B140" s="142"/>
      <c r="C140" s="143" t="s">
        <v>81</v>
      </c>
      <c r="D140" s="143" t="s">
        <v>162</v>
      </c>
      <c r="E140" s="144" t="s">
        <v>177</v>
      </c>
      <c r="F140" s="145" t="s">
        <v>178</v>
      </c>
      <c r="G140" s="146" t="s">
        <v>179</v>
      </c>
      <c r="H140" s="147">
        <v>8.8800000000000008</v>
      </c>
      <c r="I140" s="148">
        <v>0</v>
      </c>
      <c r="J140" s="148">
        <f>ROUND(I140*H140,2)</f>
        <v>0</v>
      </c>
      <c r="K140" s="145" t="s">
        <v>166</v>
      </c>
      <c r="L140" s="31"/>
      <c r="M140" s="149" t="s">
        <v>1</v>
      </c>
      <c r="N140" s="150" t="s">
        <v>39</v>
      </c>
      <c r="O140" s="151">
        <v>5.1820000000000004</v>
      </c>
      <c r="P140" s="151">
        <f>O140*H140</f>
        <v>46.016160000000006</v>
      </c>
      <c r="Q140" s="151">
        <v>0</v>
      </c>
      <c r="R140" s="151">
        <f>Q140*H140</f>
        <v>0</v>
      </c>
      <c r="S140" s="151">
        <v>0</v>
      </c>
      <c r="T140" s="152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3" t="s">
        <v>167</v>
      </c>
      <c r="AT140" s="153" t="s">
        <v>162</v>
      </c>
      <c r="AU140" s="153" t="s">
        <v>81</v>
      </c>
      <c r="AY140" s="18" t="s">
        <v>160</v>
      </c>
      <c r="BE140" s="154">
        <f>IF(N140="základní",J140,0)</f>
        <v>0</v>
      </c>
      <c r="BF140" s="154">
        <f>IF(N140="snížená",J140,0)</f>
        <v>0</v>
      </c>
      <c r="BG140" s="154">
        <f>IF(N140="zákl. přenesená",J140,0)</f>
        <v>0</v>
      </c>
      <c r="BH140" s="154">
        <f>IF(N140="sníž. přenesená",J140,0)</f>
        <v>0</v>
      </c>
      <c r="BI140" s="154">
        <f>IF(N140="nulová",J140,0)</f>
        <v>0</v>
      </c>
      <c r="BJ140" s="18" t="s">
        <v>19</v>
      </c>
      <c r="BK140" s="154">
        <f>ROUND(I140*H140,2)</f>
        <v>0</v>
      </c>
      <c r="BL140" s="18" t="s">
        <v>167</v>
      </c>
      <c r="BM140" s="153" t="s">
        <v>740</v>
      </c>
    </row>
    <row r="141" spans="1:65" s="2" customFormat="1" ht="29.25" x14ac:dyDescent="0.2">
      <c r="A141" s="30"/>
      <c r="B141" s="31"/>
      <c r="C141" s="30"/>
      <c r="D141" s="155" t="s">
        <v>169</v>
      </c>
      <c r="E141" s="30"/>
      <c r="F141" s="156" t="s">
        <v>181</v>
      </c>
      <c r="G141" s="30"/>
      <c r="H141" s="30"/>
      <c r="I141" s="30"/>
      <c r="J141" s="30"/>
      <c r="K141" s="30"/>
      <c r="L141" s="31"/>
      <c r="M141" s="157"/>
      <c r="N141" s="158"/>
      <c r="O141" s="56"/>
      <c r="P141" s="56"/>
      <c r="Q141" s="56"/>
      <c r="R141" s="56"/>
      <c r="S141" s="56"/>
      <c r="T141" s="57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8" t="s">
        <v>169</v>
      </c>
      <c r="AU141" s="18" t="s">
        <v>81</v>
      </c>
    </row>
    <row r="142" spans="1:65" s="13" customFormat="1" x14ac:dyDescent="0.2">
      <c r="B142" s="159"/>
      <c r="D142" s="155" t="s">
        <v>171</v>
      </c>
      <c r="E142" s="160" t="s">
        <v>1</v>
      </c>
      <c r="F142" s="161" t="s">
        <v>1169</v>
      </c>
      <c r="H142" s="160" t="s">
        <v>1</v>
      </c>
      <c r="L142" s="159"/>
      <c r="M142" s="162"/>
      <c r="N142" s="163"/>
      <c r="O142" s="163"/>
      <c r="P142" s="163"/>
      <c r="Q142" s="163"/>
      <c r="R142" s="163"/>
      <c r="S142" s="163"/>
      <c r="T142" s="164"/>
      <c r="AT142" s="160" t="s">
        <v>171</v>
      </c>
      <c r="AU142" s="160" t="s">
        <v>81</v>
      </c>
      <c r="AV142" s="13" t="s">
        <v>19</v>
      </c>
      <c r="AW142" s="13" t="s">
        <v>31</v>
      </c>
      <c r="AX142" s="13" t="s">
        <v>74</v>
      </c>
      <c r="AY142" s="160" t="s">
        <v>160</v>
      </c>
    </row>
    <row r="143" spans="1:65" s="13" customFormat="1" x14ac:dyDescent="0.2">
      <c r="B143" s="159"/>
      <c r="D143" s="155" t="s">
        <v>171</v>
      </c>
      <c r="E143" s="160" t="s">
        <v>1</v>
      </c>
      <c r="F143" s="161" t="s">
        <v>736</v>
      </c>
      <c r="H143" s="160" t="s">
        <v>1</v>
      </c>
      <c r="L143" s="159"/>
      <c r="M143" s="162"/>
      <c r="N143" s="163"/>
      <c r="O143" s="163"/>
      <c r="P143" s="163"/>
      <c r="Q143" s="163"/>
      <c r="R143" s="163"/>
      <c r="S143" s="163"/>
      <c r="T143" s="164"/>
      <c r="AT143" s="160" t="s">
        <v>171</v>
      </c>
      <c r="AU143" s="160" t="s">
        <v>81</v>
      </c>
      <c r="AV143" s="13" t="s">
        <v>19</v>
      </c>
      <c r="AW143" s="13" t="s">
        <v>31</v>
      </c>
      <c r="AX143" s="13" t="s">
        <v>74</v>
      </c>
      <c r="AY143" s="160" t="s">
        <v>160</v>
      </c>
    </row>
    <row r="144" spans="1:65" s="14" customFormat="1" x14ac:dyDescent="0.2">
      <c r="B144" s="165"/>
      <c r="D144" s="155" t="s">
        <v>171</v>
      </c>
      <c r="E144" s="166" t="s">
        <v>1</v>
      </c>
      <c r="F144" s="167" t="s">
        <v>1637</v>
      </c>
      <c r="H144" s="168">
        <v>6.72</v>
      </c>
      <c r="L144" s="165"/>
      <c r="M144" s="169"/>
      <c r="N144" s="170"/>
      <c r="O144" s="170"/>
      <c r="P144" s="170"/>
      <c r="Q144" s="170"/>
      <c r="R144" s="170"/>
      <c r="S144" s="170"/>
      <c r="T144" s="171"/>
      <c r="AT144" s="166" t="s">
        <v>171</v>
      </c>
      <c r="AU144" s="166" t="s">
        <v>81</v>
      </c>
      <c r="AV144" s="14" t="s">
        <v>81</v>
      </c>
      <c r="AW144" s="14" t="s">
        <v>31</v>
      </c>
      <c r="AX144" s="14" t="s">
        <v>74</v>
      </c>
      <c r="AY144" s="166" t="s">
        <v>160</v>
      </c>
    </row>
    <row r="145" spans="1:65" s="13" customFormat="1" x14ac:dyDescent="0.2">
      <c r="B145" s="159"/>
      <c r="D145" s="155" t="s">
        <v>171</v>
      </c>
      <c r="E145" s="160" t="s">
        <v>1</v>
      </c>
      <c r="F145" s="161" t="s">
        <v>1635</v>
      </c>
      <c r="H145" s="160" t="s">
        <v>1</v>
      </c>
      <c r="L145" s="159"/>
      <c r="M145" s="162"/>
      <c r="N145" s="163"/>
      <c r="O145" s="163"/>
      <c r="P145" s="163"/>
      <c r="Q145" s="163"/>
      <c r="R145" s="163"/>
      <c r="S145" s="163"/>
      <c r="T145" s="164"/>
      <c r="AT145" s="160" t="s">
        <v>171</v>
      </c>
      <c r="AU145" s="160" t="s">
        <v>81</v>
      </c>
      <c r="AV145" s="13" t="s">
        <v>19</v>
      </c>
      <c r="AW145" s="13" t="s">
        <v>31</v>
      </c>
      <c r="AX145" s="13" t="s">
        <v>74</v>
      </c>
      <c r="AY145" s="160" t="s">
        <v>160</v>
      </c>
    </row>
    <row r="146" spans="1:65" s="14" customFormat="1" x14ac:dyDescent="0.2">
      <c r="B146" s="165"/>
      <c r="D146" s="155" t="s">
        <v>171</v>
      </c>
      <c r="E146" s="166" t="s">
        <v>1</v>
      </c>
      <c r="F146" s="167" t="s">
        <v>1638</v>
      </c>
      <c r="H146" s="168">
        <v>2.16</v>
      </c>
      <c r="L146" s="165"/>
      <c r="M146" s="169"/>
      <c r="N146" s="170"/>
      <c r="O146" s="170"/>
      <c r="P146" s="170"/>
      <c r="Q146" s="170"/>
      <c r="R146" s="170"/>
      <c r="S146" s="170"/>
      <c r="T146" s="171"/>
      <c r="AT146" s="166" t="s">
        <v>171</v>
      </c>
      <c r="AU146" s="166" t="s">
        <v>81</v>
      </c>
      <c r="AV146" s="14" t="s">
        <v>81</v>
      </c>
      <c r="AW146" s="14" t="s">
        <v>31</v>
      </c>
      <c r="AX146" s="14" t="s">
        <v>74</v>
      </c>
      <c r="AY146" s="166" t="s">
        <v>160</v>
      </c>
    </row>
    <row r="147" spans="1:65" s="15" customFormat="1" x14ac:dyDescent="0.2">
      <c r="B147" s="172"/>
      <c r="D147" s="155" t="s">
        <v>171</v>
      </c>
      <c r="E147" s="173" t="s">
        <v>1</v>
      </c>
      <c r="F147" s="174" t="s">
        <v>176</v>
      </c>
      <c r="H147" s="175">
        <v>8.8800000000000008</v>
      </c>
      <c r="L147" s="172"/>
      <c r="M147" s="176"/>
      <c r="N147" s="177"/>
      <c r="O147" s="177"/>
      <c r="P147" s="177"/>
      <c r="Q147" s="177"/>
      <c r="R147" s="177"/>
      <c r="S147" s="177"/>
      <c r="T147" s="178"/>
      <c r="AT147" s="173" t="s">
        <v>171</v>
      </c>
      <c r="AU147" s="173" t="s">
        <v>81</v>
      </c>
      <c r="AV147" s="15" t="s">
        <v>167</v>
      </c>
      <c r="AW147" s="15" t="s">
        <v>31</v>
      </c>
      <c r="AX147" s="15" t="s">
        <v>19</v>
      </c>
      <c r="AY147" s="173" t="s">
        <v>160</v>
      </c>
    </row>
    <row r="148" spans="1:65" s="2" customFormat="1" ht="24" customHeight="1" x14ac:dyDescent="0.2">
      <c r="A148" s="30"/>
      <c r="B148" s="142"/>
      <c r="C148" s="143" t="s">
        <v>183</v>
      </c>
      <c r="D148" s="143" t="s">
        <v>162</v>
      </c>
      <c r="E148" s="144" t="s">
        <v>750</v>
      </c>
      <c r="F148" s="145" t="s">
        <v>751</v>
      </c>
      <c r="G148" s="146" t="s">
        <v>179</v>
      </c>
      <c r="H148" s="147">
        <v>11.106</v>
      </c>
      <c r="I148" s="148">
        <v>0</v>
      </c>
      <c r="J148" s="148">
        <f>ROUND(I148*H148,2)</f>
        <v>0</v>
      </c>
      <c r="K148" s="145" t="s">
        <v>166</v>
      </c>
      <c r="L148" s="31"/>
      <c r="M148" s="149" t="s">
        <v>1</v>
      </c>
      <c r="N148" s="150" t="s">
        <v>39</v>
      </c>
      <c r="O148" s="151">
        <v>1.2</v>
      </c>
      <c r="P148" s="151">
        <f>O148*H148</f>
        <v>13.327199999999999</v>
      </c>
      <c r="Q148" s="151">
        <v>0</v>
      </c>
      <c r="R148" s="151">
        <f>Q148*H148</f>
        <v>0</v>
      </c>
      <c r="S148" s="151">
        <v>0</v>
      </c>
      <c r="T148" s="152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3" t="s">
        <v>167</v>
      </c>
      <c r="AT148" s="153" t="s">
        <v>162</v>
      </c>
      <c r="AU148" s="153" t="s">
        <v>81</v>
      </c>
      <c r="AY148" s="18" t="s">
        <v>160</v>
      </c>
      <c r="BE148" s="154">
        <f>IF(N148="základní",J148,0)</f>
        <v>0</v>
      </c>
      <c r="BF148" s="154">
        <f>IF(N148="snížená",J148,0)</f>
        <v>0</v>
      </c>
      <c r="BG148" s="154">
        <f>IF(N148="zákl. přenesená",J148,0)</f>
        <v>0</v>
      </c>
      <c r="BH148" s="154">
        <f>IF(N148="sníž. přenesená",J148,0)</f>
        <v>0</v>
      </c>
      <c r="BI148" s="154">
        <f>IF(N148="nulová",J148,0)</f>
        <v>0</v>
      </c>
      <c r="BJ148" s="18" t="s">
        <v>19</v>
      </c>
      <c r="BK148" s="154">
        <f>ROUND(I148*H148,2)</f>
        <v>0</v>
      </c>
      <c r="BL148" s="18" t="s">
        <v>167</v>
      </c>
      <c r="BM148" s="153" t="s">
        <v>752</v>
      </c>
    </row>
    <row r="149" spans="1:65" s="2" customFormat="1" ht="29.25" x14ac:dyDescent="0.2">
      <c r="A149" s="30"/>
      <c r="B149" s="31"/>
      <c r="C149" s="30"/>
      <c r="D149" s="155" t="s">
        <v>169</v>
      </c>
      <c r="E149" s="30"/>
      <c r="F149" s="156" t="s">
        <v>753</v>
      </c>
      <c r="G149" s="30"/>
      <c r="H149" s="30"/>
      <c r="I149" s="30"/>
      <c r="J149" s="30"/>
      <c r="K149" s="30"/>
      <c r="L149" s="31"/>
      <c r="M149" s="157"/>
      <c r="N149" s="158"/>
      <c r="O149" s="56"/>
      <c r="P149" s="56"/>
      <c r="Q149" s="56"/>
      <c r="R149" s="56"/>
      <c r="S149" s="56"/>
      <c r="T149" s="57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8" t="s">
        <v>169</v>
      </c>
      <c r="AU149" s="18" t="s">
        <v>81</v>
      </c>
    </row>
    <row r="150" spans="1:65" s="13" customFormat="1" x14ac:dyDescent="0.2">
      <c r="B150" s="159"/>
      <c r="D150" s="155" t="s">
        <v>171</v>
      </c>
      <c r="E150" s="160" t="s">
        <v>1</v>
      </c>
      <c r="F150" s="161" t="s">
        <v>1635</v>
      </c>
      <c r="H150" s="160" t="s">
        <v>1</v>
      </c>
      <c r="L150" s="159"/>
      <c r="M150" s="162"/>
      <c r="N150" s="163"/>
      <c r="O150" s="163"/>
      <c r="P150" s="163"/>
      <c r="Q150" s="163"/>
      <c r="R150" s="163"/>
      <c r="S150" s="163"/>
      <c r="T150" s="164"/>
      <c r="AT150" s="160" t="s">
        <v>171</v>
      </c>
      <c r="AU150" s="160" t="s">
        <v>81</v>
      </c>
      <c r="AV150" s="13" t="s">
        <v>19</v>
      </c>
      <c r="AW150" s="13" t="s">
        <v>31</v>
      </c>
      <c r="AX150" s="13" t="s">
        <v>74</v>
      </c>
      <c r="AY150" s="160" t="s">
        <v>160</v>
      </c>
    </row>
    <row r="151" spans="1:65" s="14" customFormat="1" x14ac:dyDescent="0.2">
      <c r="B151" s="165"/>
      <c r="D151" s="155" t="s">
        <v>171</v>
      </c>
      <c r="E151" s="166" t="s">
        <v>1</v>
      </c>
      <c r="F151" s="167" t="s">
        <v>1639</v>
      </c>
      <c r="H151" s="168">
        <v>3.5459999999999998</v>
      </c>
      <c r="L151" s="165"/>
      <c r="M151" s="169"/>
      <c r="N151" s="170"/>
      <c r="O151" s="170"/>
      <c r="P151" s="170"/>
      <c r="Q151" s="170"/>
      <c r="R151" s="170"/>
      <c r="S151" s="170"/>
      <c r="T151" s="171"/>
      <c r="AT151" s="166" t="s">
        <v>171</v>
      </c>
      <c r="AU151" s="166" t="s">
        <v>81</v>
      </c>
      <c r="AV151" s="14" t="s">
        <v>81</v>
      </c>
      <c r="AW151" s="14" t="s">
        <v>31</v>
      </c>
      <c r="AX151" s="14" t="s">
        <v>74</v>
      </c>
      <c r="AY151" s="166" t="s">
        <v>160</v>
      </c>
    </row>
    <row r="152" spans="1:65" s="14" customFormat="1" x14ac:dyDescent="0.2">
      <c r="B152" s="165"/>
      <c r="D152" s="155" t="s">
        <v>171</v>
      </c>
      <c r="E152" s="166" t="s">
        <v>1</v>
      </c>
      <c r="F152" s="167" t="s">
        <v>1640</v>
      </c>
      <c r="H152" s="168">
        <v>3.6</v>
      </c>
      <c r="L152" s="165"/>
      <c r="M152" s="169"/>
      <c r="N152" s="170"/>
      <c r="O152" s="170"/>
      <c r="P152" s="170"/>
      <c r="Q152" s="170"/>
      <c r="R152" s="170"/>
      <c r="S152" s="170"/>
      <c r="T152" s="171"/>
      <c r="AT152" s="166" t="s">
        <v>171</v>
      </c>
      <c r="AU152" s="166" t="s">
        <v>81</v>
      </c>
      <c r="AV152" s="14" t="s">
        <v>81</v>
      </c>
      <c r="AW152" s="14" t="s">
        <v>31</v>
      </c>
      <c r="AX152" s="14" t="s">
        <v>74</v>
      </c>
      <c r="AY152" s="166" t="s">
        <v>160</v>
      </c>
    </row>
    <row r="153" spans="1:65" s="13" customFormat="1" x14ac:dyDescent="0.2">
      <c r="B153" s="159"/>
      <c r="D153" s="155" t="s">
        <v>171</v>
      </c>
      <c r="E153" s="160" t="s">
        <v>1</v>
      </c>
      <c r="F153" s="161" t="s">
        <v>736</v>
      </c>
      <c r="H153" s="160" t="s">
        <v>1</v>
      </c>
      <c r="L153" s="159"/>
      <c r="M153" s="162"/>
      <c r="N153" s="163"/>
      <c r="O153" s="163"/>
      <c r="P153" s="163"/>
      <c r="Q153" s="163"/>
      <c r="R153" s="163"/>
      <c r="S153" s="163"/>
      <c r="T153" s="164"/>
      <c r="AT153" s="160" t="s">
        <v>171</v>
      </c>
      <c r="AU153" s="160" t="s">
        <v>81</v>
      </c>
      <c r="AV153" s="13" t="s">
        <v>19</v>
      </c>
      <c r="AW153" s="13" t="s">
        <v>31</v>
      </c>
      <c r="AX153" s="13" t="s">
        <v>74</v>
      </c>
      <c r="AY153" s="160" t="s">
        <v>160</v>
      </c>
    </row>
    <row r="154" spans="1:65" s="14" customFormat="1" x14ac:dyDescent="0.2">
      <c r="B154" s="165"/>
      <c r="D154" s="155" t="s">
        <v>171</v>
      </c>
      <c r="E154" s="166" t="s">
        <v>1</v>
      </c>
      <c r="F154" s="167" t="s">
        <v>1641</v>
      </c>
      <c r="H154" s="168">
        <v>2.2799999999999998</v>
      </c>
      <c r="L154" s="165"/>
      <c r="M154" s="169"/>
      <c r="N154" s="170"/>
      <c r="O154" s="170"/>
      <c r="P154" s="170"/>
      <c r="Q154" s="170"/>
      <c r="R154" s="170"/>
      <c r="S154" s="170"/>
      <c r="T154" s="171"/>
      <c r="AT154" s="166" t="s">
        <v>171</v>
      </c>
      <c r="AU154" s="166" t="s">
        <v>81</v>
      </c>
      <c r="AV154" s="14" t="s">
        <v>81</v>
      </c>
      <c r="AW154" s="14" t="s">
        <v>31</v>
      </c>
      <c r="AX154" s="14" t="s">
        <v>74</v>
      </c>
      <c r="AY154" s="166" t="s">
        <v>160</v>
      </c>
    </row>
    <row r="155" spans="1:65" s="14" customFormat="1" x14ac:dyDescent="0.2">
      <c r="B155" s="165"/>
      <c r="D155" s="155" t="s">
        <v>171</v>
      </c>
      <c r="E155" s="166" t="s">
        <v>1</v>
      </c>
      <c r="F155" s="167" t="s">
        <v>1642</v>
      </c>
      <c r="H155" s="168">
        <v>1.68</v>
      </c>
      <c r="L155" s="165"/>
      <c r="M155" s="169"/>
      <c r="N155" s="170"/>
      <c r="O155" s="170"/>
      <c r="P155" s="170"/>
      <c r="Q155" s="170"/>
      <c r="R155" s="170"/>
      <c r="S155" s="170"/>
      <c r="T155" s="171"/>
      <c r="AT155" s="166" t="s">
        <v>171</v>
      </c>
      <c r="AU155" s="166" t="s">
        <v>81</v>
      </c>
      <c r="AV155" s="14" t="s">
        <v>81</v>
      </c>
      <c r="AW155" s="14" t="s">
        <v>31</v>
      </c>
      <c r="AX155" s="14" t="s">
        <v>74</v>
      </c>
      <c r="AY155" s="166" t="s">
        <v>160</v>
      </c>
    </row>
    <row r="156" spans="1:65" s="15" customFormat="1" x14ac:dyDescent="0.2">
      <c r="B156" s="172"/>
      <c r="D156" s="155" t="s">
        <v>171</v>
      </c>
      <c r="E156" s="173" t="s">
        <v>1</v>
      </c>
      <c r="F156" s="174" t="s">
        <v>176</v>
      </c>
      <c r="H156" s="175">
        <v>11.106</v>
      </c>
      <c r="L156" s="172"/>
      <c r="M156" s="176"/>
      <c r="N156" s="177"/>
      <c r="O156" s="177"/>
      <c r="P156" s="177"/>
      <c r="Q156" s="177"/>
      <c r="R156" s="177"/>
      <c r="S156" s="177"/>
      <c r="T156" s="178"/>
      <c r="AT156" s="173" t="s">
        <v>171</v>
      </c>
      <c r="AU156" s="173" t="s">
        <v>81</v>
      </c>
      <c r="AV156" s="15" t="s">
        <v>167</v>
      </c>
      <c r="AW156" s="15" t="s">
        <v>31</v>
      </c>
      <c r="AX156" s="15" t="s">
        <v>19</v>
      </c>
      <c r="AY156" s="173" t="s">
        <v>160</v>
      </c>
    </row>
    <row r="157" spans="1:65" s="2" customFormat="1" ht="24" customHeight="1" x14ac:dyDescent="0.2">
      <c r="A157" s="30"/>
      <c r="B157" s="142"/>
      <c r="C157" s="143" t="s">
        <v>167</v>
      </c>
      <c r="D157" s="143" t="s">
        <v>162</v>
      </c>
      <c r="E157" s="144" t="s">
        <v>1643</v>
      </c>
      <c r="F157" s="145" t="s">
        <v>1644</v>
      </c>
      <c r="G157" s="146" t="s">
        <v>179</v>
      </c>
      <c r="H157" s="147">
        <v>0.73499999999999999</v>
      </c>
      <c r="I157" s="148">
        <v>0</v>
      </c>
      <c r="J157" s="148">
        <f>ROUND(I157*H157,2)</f>
        <v>0</v>
      </c>
      <c r="K157" s="145" t="s">
        <v>166</v>
      </c>
      <c r="L157" s="31"/>
      <c r="M157" s="149" t="s">
        <v>1</v>
      </c>
      <c r="N157" s="150" t="s">
        <v>39</v>
      </c>
      <c r="O157" s="151">
        <v>2.2599999999999998</v>
      </c>
      <c r="P157" s="151">
        <f>O157*H157</f>
        <v>1.6610999999999998</v>
      </c>
      <c r="Q157" s="151">
        <v>0</v>
      </c>
      <c r="R157" s="151">
        <f>Q157*H157</f>
        <v>0</v>
      </c>
      <c r="S157" s="151">
        <v>0</v>
      </c>
      <c r="T157" s="152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3" t="s">
        <v>167</v>
      </c>
      <c r="AT157" s="153" t="s">
        <v>162</v>
      </c>
      <c r="AU157" s="153" t="s">
        <v>81</v>
      </c>
      <c r="AY157" s="18" t="s">
        <v>160</v>
      </c>
      <c r="BE157" s="154">
        <f>IF(N157="základní",J157,0)</f>
        <v>0</v>
      </c>
      <c r="BF157" s="154">
        <f>IF(N157="snížená",J157,0)</f>
        <v>0</v>
      </c>
      <c r="BG157" s="154">
        <f>IF(N157="zákl. přenesená",J157,0)</f>
        <v>0</v>
      </c>
      <c r="BH157" s="154">
        <f>IF(N157="sníž. přenesená",J157,0)</f>
        <v>0</v>
      </c>
      <c r="BI157" s="154">
        <f>IF(N157="nulová",J157,0)</f>
        <v>0</v>
      </c>
      <c r="BJ157" s="18" t="s">
        <v>19</v>
      </c>
      <c r="BK157" s="154">
        <f>ROUND(I157*H157,2)</f>
        <v>0</v>
      </c>
      <c r="BL157" s="18" t="s">
        <v>167</v>
      </c>
      <c r="BM157" s="153" t="s">
        <v>1645</v>
      </c>
    </row>
    <row r="158" spans="1:65" s="2" customFormat="1" ht="29.25" x14ac:dyDescent="0.2">
      <c r="A158" s="30"/>
      <c r="B158" s="31"/>
      <c r="C158" s="30"/>
      <c r="D158" s="155" t="s">
        <v>169</v>
      </c>
      <c r="E158" s="30"/>
      <c r="F158" s="156" t="s">
        <v>1646</v>
      </c>
      <c r="G158" s="30"/>
      <c r="H158" s="30"/>
      <c r="I158" s="30"/>
      <c r="J158" s="30"/>
      <c r="K158" s="30"/>
      <c r="L158" s="31"/>
      <c r="M158" s="157"/>
      <c r="N158" s="158"/>
      <c r="O158" s="56"/>
      <c r="P158" s="56"/>
      <c r="Q158" s="56"/>
      <c r="R158" s="56"/>
      <c r="S158" s="56"/>
      <c r="T158" s="57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8" t="s">
        <v>169</v>
      </c>
      <c r="AU158" s="18" t="s">
        <v>81</v>
      </c>
    </row>
    <row r="159" spans="1:65" s="13" customFormat="1" x14ac:dyDescent="0.2">
      <c r="B159" s="159"/>
      <c r="D159" s="155" t="s">
        <v>171</v>
      </c>
      <c r="E159" s="160" t="s">
        <v>1</v>
      </c>
      <c r="F159" s="161" t="s">
        <v>1647</v>
      </c>
      <c r="H159" s="160" t="s">
        <v>1</v>
      </c>
      <c r="L159" s="159"/>
      <c r="M159" s="162"/>
      <c r="N159" s="163"/>
      <c r="O159" s="163"/>
      <c r="P159" s="163"/>
      <c r="Q159" s="163"/>
      <c r="R159" s="163"/>
      <c r="S159" s="163"/>
      <c r="T159" s="164"/>
      <c r="AT159" s="160" t="s">
        <v>171</v>
      </c>
      <c r="AU159" s="160" t="s">
        <v>81</v>
      </c>
      <c r="AV159" s="13" t="s">
        <v>19</v>
      </c>
      <c r="AW159" s="13" t="s">
        <v>31</v>
      </c>
      <c r="AX159" s="13" t="s">
        <v>74</v>
      </c>
      <c r="AY159" s="160" t="s">
        <v>160</v>
      </c>
    </row>
    <row r="160" spans="1:65" s="14" customFormat="1" x14ac:dyDescent="0.2">
      <c r="B160" s="165"/>
      <c r="D160" s="155" t="s">
        <v>171</v>
      </c>
      <c r="E160" s="166" t="s">
        <v>1</v>
      </c>
      <c r="F160" s="167" t="s">
        <v>1648</v>
      </c>
      <c r="H160" s="168">
        <v>0.73499999999999999</v>
      </c>
      <c r="L160" s="165"/>
      <c r="M160" s="169"/>
      <c r="N160" s="170"/>
      <c r="O160" s="170"/>
      <c r="P160" s="170"/>
      <c r="Q160" s="170"/>
      <c r="R160" s="170"/>
      <c r="S160" s="170"/>
      <c r="T160" s="171"/>
      <c r="AT160" s="166" t="s">
        <v>171</v>
      </c>
      <c r="AU160" s="166" t="s">
        <v>81</v>
      </c>
      <c r="AV160" s="14" t="s">
        <v>81</v>
      </c>
      <c r="AW160" s="14" t="s">
        <v>31</v>
      </c>
      <c r="AX160" s="14" t="s">
        <v>74</v>
      </c>
      <c r="AY160" s="166" t="s">
        <v>160</v>
      </c>
    </row>
    <row r="161" spans="1:65" s="15" customFormat="1" x14ac:dyDescent="0.2">
      <c r="B161" s="172"/>
      <c r="D161" s="155" t="s">
        <v>171</v>
      </c>
      <c r="E161" s="173" t="s">
        <v>1</v>
      </c>
      <c r="F161" s="174" t="s">
        <v>176</v>
      </c>
      <c r="H161" s="175">
        <v>0.73499999999999999</v>
      </c>
      <c r="L161" s="172"/>
      <c r="M161" s="176"/>
      <c r="N161" s="177"/>
      <c r="O161" s="177"/>
      <c r="P161" s="177"/>
      <c r="Q161" s="177"/>
      <c r="R161" s="177"/>
      <c r="S161" s="177"/>
      <c r="T161" s="178"/>
      <c r="AT161" s="173" t="s">
        <v>171</v>
      </c>
      <c r="AU161" s="173" t="s">
        <v>81</v>
      </c>
      <c r="AV161" s="15" t="s">
        <v>167</v>
      </c>
      <c r="AW161" s="15" t="s">
        <v>31</v>
      </c>
      <c r="AX161" s="15" t="s">
        <v>19</v>
      </c>
      <c r="AY161" s="173" t="s">
        <v>160</v>
      </c>
    </row>
    <row r="162" spans="1:65" s="2" customFormat="1" ht="24" customHeight="1" x14ac:dyDescent="0.2">
      <c r="A162" s="30"/>
      <c r="B162" s="142"/>
      <c r="C162" s="143" t="s">
        <v>196</v>
      </c>
      <c r="D162" s="143" t="s">
        <v>162</v>
      </c>
      <c r="E162" s="144" t="s">
        <v>1649</v>
      </c>
      <c r="F162" s="145" t="s">
        <v>1650</v>
      </c>
      <c r="G162" s="146" t="s">
        <v>179</v>
      </c>
      <c r="H162" s="147">
        <v>0.73499999999999999</v>
      </c>
      <c r="I162" s="148">
        <v>0</v>
      </c>
      <c r="J162" s="148">
        <f>ROUND(I162*H162,2)</f>
        <v>0</v>
      </c>
      <c r="K162" s="145" t="s">
        <v>166</v>
      </c>
      <c r="L162" s="31"/>
      <c r="M162" s="149" t="s">
        <v>1</v>
      </c>
      <c r="N162" s="150" t="s">
        <v>39</v>
      </c>
      <c r="O162" s="151">
        <v>0.54900000000000004</v>
      </c>
      <c r="P162" s="151">
        <f>O162*H162</f>
        <v>0.40351500000000001</v>
      </c>
      <c r="Q162" s="151">
        <v>0</v>
      </c>
      <c r="R162" s="151">
        <f>Q162*H162</f>
        <v>0</v>
      </c>
      <c r="S162" s="151">
        <v>0</v>
      </c>
      <c r="T162" s="152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3" t="s">
        <v>167</v>
      </c>
      <c r="AT162" s="153" t="s">
        <v>162</v>
      </c>
      <c r="AU162" s="153" t="s">
        <v>81</v>
      </c>
      <c r="AY162" s="18" t="s">
        <v>160</v>
      </c>
      <c r="BE162" s="154">
        <f>IF(N162="základní",J162,0)</f>
        <v>0</v>
      </c>
      <c r="BF162" s="154">
        <f>IF(N162="snížená",J162,0)</f>
        <v>0</v>
      </c>
      <c r="BG162" s="154">
        <f>IF(N162="zákl. přenesená",J162,0)</f>
        <v>0</v>
      </c>
      <c r="BH162" s="154">
        <f>IF(N162="sníž. přenesená",J162,0)</f>
        <v>0</v>
      </c>
      <c r="BI162" s="154">
        <f>IF(N162="nulová",J162,0)</f>
        <v>0</v>
      </c>
      <c r="BJ162" s="18" t="s">
        <v>19</v>
      </c>
      <c r="BK162" s="154">
        <f>ROUND(I162*H162,2)</f>
        <v>0</v>
      </c>
      <c r="BL162" s="18" t="s">
        <v>167</v>
      </c>
      <c r="BM162" s="153" t="s">
        <v>1651</v>
      </c>
    </row>
    <row r="163" spans="1:65" s="2" customFormat="1" ht="39" x14ac:dyDescent="0.2">
      <c r="A163" s="30"/>
      <c r="B163" s="31"/>
      <c r="C163" s="30"/>
      <c r="D163" s="155" t="s">
        <v>169</v>
      </c>
      <c r="E163" s="30"/>
      <c r="F163" s="156" t="s">
        <v>1652</v>
      </c>
      <c r="G163" s="30"/>
      <c r="H163" s="30"/>
      <c r="I163" s="30"/>
      <c r="J163" s="30"/>
      <c r="K163" s="30"/>
      <c r="L163" s="31"/>
      <c r="M163" s="157"/>
      <c r="N163" s="158"/>
      <c r="O163" s="56"/>
      <c r="P163" s="56"/>
      <c r="Q163" s="56"/>
      <c r="R163" s="56"/>
      <c r="S163" s="56"/>
      <c r="T163" s="57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T163" s="18" t="s">
        <v>169</v>
      </c>
      <c r="AU163" s="18" t="s">
        <v>81</v>
      </c>
    </row>
    <row r="164" spans="1:65" s="14" customFormat="1" x14ac:dyDescent="0.2">
      <c r="B164" s="165"/>
      <c r="D164" s="155" t="s">
        <v>171</v>
      </c>
      <c r="E164" s="166" t="s">
        <v>1</v>
      </c>
      <c r="F164" s="167" t="s">
        <v>1653</v>
      </c>
      <c r="H164" s="168">
        <v>0.73499999999999999</v>
      </c>
      <c r="L164" s="165"/>
      <c r="M164" s="169"/>
      <c r="N164" s="170"/>
      <c r="O164" s="170"/>
      <c r="P164" s="170"/>
      <c r="Q164" s="170"/>
      <c r="R164" s="170"/>
      <c r="S164" s="170"/>
      <c r="T164" s="171"/>
      <c r="AT164" s="166" t="s">
        <v>171</v>
      </c>
      <c r="AU164" s="166" t="s">
        <v>81</v>
      </c>
      <c r="AV164" s="14" t="s">
        <v>81</v>
      </c>
      <c r="AW164" s="14" t="s">
        <v>31</v>
      </c>
      <c r="AX164" s="14" t="s">
        <v>19</v>
      </c>
      <c r="AY164" s="166" t="s">
        <v>160</v>
      </c>
    </row>
    <row r="165" spans="1:65" s="2" customFormat="1" ht="24" customHeight="1" x14ac:dyDescent="0.2">
      <c r="A165" s="30"/>
      <c r="B165" s="142"/>
      <c r="C165" s="143" t="s">
        <v>205</v>
      </c>
      <c r="D165" s="143" t="s">
        <v>162</v>
      </c>
      <c r="E165" s="144" t="s">
        <v>253</v>
      </c>
      <c r="F165" s="145" t="s">
        <v>254</v>
      </c>
      <c r="G165" s="146" t="s">
        <v>179</v>
      </c>
      <c r="H165" s="147">
        <v>0.73499999999999999</v>
      </c>
      <c r="I165" s="148">
        <v>0</v>
      </c>
      <c r="J165" s="148">
        <f>ROUND(I165*H165,2)</f>
        <v>0</v>
      </c>
      <c r="K165" s="145" t="s">
        <v>166</v>
      </c>
      <c r="L165" s="31"/>
      <c r="M165" s="149" t="s">
        <v>1</v>
      </c>
      <c r="N165" s="150" t="s">
        <v>39</v>
      </c>
      <c r="O165" s="151">
        <v>8.3000000000000004E-2</v>
      </c>
      <c r="P165" s="151">
        <f>O165*H165</f>
        <v>6.1005000000000004E-2</v>
      </c>
      <c r="Q165" s="151">
        <v>0</v>
      </c>
      <c r="R165" s="151">
        <f>Q165*H165</f>
        <v>0</v>
      </c>
      <c r="S165" s="151">
        <v>0</v>
      </c>
      <c r="T165" s="152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3" t="s">
        <v>167</v>
      </c>
      <c r="AT165" s="153" t="s">
        <v>162</v>
      </c>
      <c r="AU165" s="153" t="s">
        <v>81</v>
      </c>
      <c r="AY165" s="18" t="s">
        <v>160</v>
      </c>
      <c r="BE165" s="154">
        <f>IF(N165="základní",J165,0)</f>
        <v>0</v>
      </c>
      <c r="BF165" s="154">
        <f>IF(N165="snížená",J165,0)</f>
        <v>0</v>
      </c>
      <c r="BG165" s="154">
        <f>IF(N165="zákl. přenesená",J165,0)</f>
        <v>0</v>
      </c>
      <c r="BH165" s="154">
        <f>IF(N165="sníž. přenesená",J165,0)</f>
        <v>0</v>
      </c>
      <c r="BI165" s="154">
        <f>IF(N165="nulová",J165,0)</f>
        <v>0</v>
      </c>
      <c r="BJ165" s="18" t="s">
        <v>19</v>
      </c>
      <c r="BK165" s="154">
        <f>ROUND(I165*H165,2)</f>
        <v>0</v>
      </c>
      <c r="BL165" s="18" t="s">
        <v>167</v>
      </c>
      <c r="BM165" s="153" t="s">
        <v>1325</v>
      </c>
    </row>
    <row r="166" spans="1:65" s="2" customFormat="1" ht="39" x14ac:dyDescent="0.2">
      <c r="A166" s="30"/>
      <c r="B166" s="31"/>
      <c r="C166" s="30"/>
      <c r="D166" s="155" t="s">
        <v>169</v>
      </c>
      <c r="E166" s="30"/>
      <c r="F166" s="156" t="s">
        <v>256</v>
      </c>
      <c r="G166" s="30"/>
      <c r="H166" s="30"/>
      <c r="I166" s="30"/>
      <c r="J166" s="30"/>
      <c r="K166" s="30"/>
      <c r="L166" s="31"/>
      <c r="M166" s="157"/>
      <c r="N166" s="158"/>
      <c r="O166" s="56"/>
      <c r="P166" s="56"/>
      <c r="Q166" s="56"/>
      <c r="R166" s="56"/>
      <c r="S166" s="56"/>
      <c r="T166" s="57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8" t="s">
        <v>169</v>
      </c>
      <c r="AU166" s="18" t="s">
        <v>81</v>
      </c>
    </row>
    <row r="167" spans="1:65" s="14" customFormat="1" x14ac:dyDescent="0.2">
      <c r="B167" s="165"/>
      <c r="D167" s="155" t="s">
        <v>171</v>
      </c>
      <c r="E167" s="166" t="s">
        <v>1</v>
      </c>
      <c r="F167" s="167" t="s">
        <v>1653</v>
      </c>
      <c r="H167" s="168">
        <v>0.73499999999999999</v>
      </c>
      <c r="L167" s="165"/>
      <c r="M167" s="169"/>
      <c r="N167" s="170"/>
      <c r="O167" s="170"/>
      <c r="P167" s="170"/>
      <c r="Q167" s="170"/>
      <c r="R167" s="170"/>
      <c r="S167" s="170"/>
      <c r="T167" s="171"/>
      <c r="AT167" s="166" t="s">
        <v>171</v>
      </c>
      <c r="AU167" s="166" t="s">
        <v>81</v>
      </c>
      <c r="AV167" s="14" t="s">
        <v>81</v>
      </c>
      <c r="AW167" s="14" t="s">
        <v>31</v>
      </c>
      <c r="AX167" s="14" t="s">
        <v>74</v>
      </c>
      <c r="AY167" s="166" t="s">
        <v>160</v>
      </c>
    </row>
    <row r="168" spans="1:65" s="15" customFormat="1" x14ac:dyDescent="0.2">
      <c r="B168" s="172"/>
      <c r="D168" s="155" t="s">
        <v>171</v>
      </c>
      <c r="E168" s="173" t="s">
        <v>1</v>
      </c>
      <c r="F168" s="174" t="s">
        <v>176</v>
      </c>
      <c r="H168" s="175">
        <v>0.73499999999999999</v>
      </c>
      <c r="L168" s="172"/>
      <c r="M168" s="176"/>
      <c r="N168" s="177"/>
      <c r="O168" s="177"/>
      <c r="P168" s="177"/>
      <c r="Q168" s="177"/>
      <c r="R168" s="177"/>
      <c r="S168" s="177"/>
      <c r="T168" s="178"/>
      <c r="AT168" s="173" t="s">
        <v>171</v>
      </c>
      <c r="AU168" s="173" t="s">
        <v>81</v>
      </c>
      <c r="AV168" s="15" t="s">
        <v>167</v>
      </c>
      <c r="AW168" s="15" t="s">
        <v>31</v>
      </c>
      <c r="AX168" s="15" t="s">
        <v>19</v>
      </c>
      <c r="AY168" s="173" t="s">
        <v>160</v>
      </c>
    </row>
    <row r="169" spans="1:65" s="2" customFormat="1" ht="24" customHeight="1" x14ac:dyDescent="0.2">
      <c r="A169" s="30"/>
      <c r="B169" s="142"/>
      <c r="C169" s="143" t="s">
        <v>225</v>
      </c>
      <c r="D169" s="143" t="s">
        <v>162</v>
      </c>
      <c r="E169" s="144" t="s">
        <v>258</v>
      </c>
      <c r="F169" s="145" t="s">
        <v>259</v>
      </c>
      <c r="G169" s="146" t="s">
        <v>179</v>
      </c>
      <c r="H169" s="147">
        <v>11.025</v>
      </c>
      <c r="I169" s="148">
        <v>0</v>
      </c>
      <c r="J169" s="148">
        <f>ROUND(I169*H169,2)</f>
        <v>0</v>
      </c>
      <c r="K169" s="145" t="s">
        <v>166</v>
      </c>
      <c r="L169" s="31"/>
      <c r="M169" s="149" t="s">
        <v>1</v>
      </c>
      <c r="N169" s="150" t="s">
        <v>39</v>
      </c>
      <c r="O169" s="151">
        <v>4.0000000000000001E-3</v>
      </c>
      <c r="P169" s="151">
        <f>O169*H169</f>
        <v>4.41E-2</v>
      </c>
      <c r="Q169" s="151">
        <v>0</v>
      </c>
      <c r="R169" s="151">
        <f>Q169*H169</f>
        <v>0</v>
      </c>
      <c r="S169" s="151">
        <v>0</v>
      </c>
      <c r="T169" s="152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3" t="s">
        <v>167</v>
      </c>
      <c r="AT169" s="153" t="s">
        <v>162</v>
      </c>
      <c r="AU169" s="153" t="s">
        <v>81</v>
      </c>
      <c r="AY169" s="18" t="s">
        <v>160</v>
      </c>
      <c r="BE169" s="154">
        <f>IF(N169="základní",J169,0)</f>
        <v>0</v>
      </c>
      <c r="BF169" s="154">
        <f>IF(N169="snížená",J169,0)</f>
        <v>0</v>
      </c>
      <c r="BG169" s="154">
        <f>IF(N169="zákl. přenesená",J169,0)</f>
        <v>0</v>
      </c>
      <c r="BH169" s="154">
        <f>IF(N169="sníž. přenesená",J169,0)</f>
        <v>0</v>
      </c>
      <c r="BI169" s="154">
        <f>IF(N169="nulová",J169,0)</f>
        <v>0</v>
      </c>
      <c r="BJ169" s="18" t="s">
        <v>19</v>
      </c>
      <c r="BK169" s="154">
        <f>ROUND(I169*H169,2)</f>
        <v>0</v>
      </c>
      <c r="BL169" s="18" t="s">
        <v>167</v>
      </c>
      <c r="BM169" s="153" t="s">
        <v>1327</v>
      </c>
    </row>
    <row r="170" spans="1:65" s="2" customFormat="1" ht="39" x14ac:dyDescent="0.2">
      <c r="A170" s="30"/>
      <c r="B170" s="31"/>
      <c r="C170" s="30"/>
      <c r="D170" s="155" t="s">
        <v>169</v>
      </c>
      <c r="E170" s="30"/>
      <c r="F170" s="156" t="s">
        <v>261</v>
      </c>
      <c r="G170" s="30"/>
      <c r="H170" s="30"/>
      <c r="I170" s="30"/>
      <c r="J170" s="30"/>
      <c r="K170" s="30"/>
      <c r="L170" s="31"/>
      <c r="M170" s="157"/>
      <c r="N170" s="158"/>
      <c r="O170" s="56"/>
      <c r="P170" s="56"/>
      <c r="Q170" s="56"/>
      <c r="R170" s="56"/>
      <c r="S170" s="56"/>
      <c r="T170" s="57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8" t="s">
        <v>169</v>
      </c>
      <c r="AU170" s="18" t="s">
        <v>81</v>
      </c>
    </row>
    <row r="171" spans="1:65" s="14" customFormat="1" x14ac:dyDescent="0.2">
      <c r="B171" s="165"/>
      <c r="D171" s="155" t="s">
        <v>171</v>
      </c>
      <c r="E171" s="166" t="s">
        <v>1</v>
      </c>
      <c r="F171" s="167" t="s">
        <v>1654</v>
      </c>
      <c r="H171" s="168">
        <v>11.025</v>
      </c>
      <c r="L171" s="165"/>
      <c r="M171" s="169"/>
      <c r="N171" s="170"/>
      <c r="O171" s="170"/>
      <c r="P171" s="170"/>
      <c r="Q171" s="170"/>
      <c r="R171" s="170"/>
      <c r="S171" s="170"/>
      <c r="T171" s="171"/>
      <c r="AT171" s="166" t="s">
        <v>171</v>
      </c>
      <c r="AU171" s="166" t="s">
        <v>81</v>
      </c>
      <c r="AV171" s="14" t="s">
        <v>81</v>
      </c>
      <c r="AW171" s="14" t="s">
        <v>31</v>
      </c>
      <c r="AX171" s="14" t="s">
        <v>19</v>
      </c>
      <c r="AY171" s="166" t="s">
        <v>160</v>
      </c>
    </row>
    <row r="172" spans="1:65" s="2" customFormat="1" ht="16.5" customHeight="1" x14ac:dyDescent="0.2">
      <c r="A172" s="30"/>
      <c r="B172" s="142"/>
      <c r="C172" s="143" t="s">
        <v>231</v>
      </c>
      <c r="D172" s="143" t="s">
        <v>162</v>
      </c>
      <c r="E172" s="144" t="s">
        <v>1329</v>
      </c>
      <c r="F172" s="145" t="s">
        <v>1330</v>
      </c>
      <c r="G172" s="146" t="s">
        <v>179</v>
      </c>
      <c r="H172" s="147">
        <v>11.840999999999999</v>
      </c>
      <c r="I172" s="148">
        <v>0</v>
      </c>
      <c r="J172" s="148">
        <f>ROUND(I172*H172,2)</f>
        <v>0</v>
      </c>
      <c r="K172" s="145" t="s">
        <v>166</v>
      </c>
      <c r="L172" s="31"/>
      <c r="M172" s="149" t="s">
        <v>1</v>
      </c>
      <c r="N172" s="150" t="s">
        <v>39</v>
      </c>
      <c r="O172" s="151">
        <v>9.7000000000000003E-2</v>
      </c>
      <c r="P172" s="151">
        <f>O172*H172</f>
        <v>1.148577</v>
      </c>
      <c r="Q172" s="151">
        <v>0</v>
      </c>
      <c r="R172" s="151">
        <f>Q172*H172</f>
        <v>0</v>
      </c>
      <c r="S172" s="151">
        <v>0</v>
      </c>
      <c r="T172" s="152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3" t="s">
        <v>167</v>
      </c>
      <c r="AT172" s="153" t="s">
        <v>162</v>
      </c>
      <c r="AU172" s="153" t="s">
        <v>81</v>
      </c>
      <c r="AY172" s="18" t="s">
        <v>160</v>
      </c>
      <c r="BE172" s="154">
        <f>IF(N172="základní",J172,0)</f>
        <v>0</v>
      </c>
      <c r="BF172" s="154">
        <f>IF(N172="snížená",J172,0)</f>
        <v>0</v>
      </c>
      <c r="BG172" s="154">
        <f>IF(N172="zákl. přenesená",J172,0)</f>
        <v>0</v>
      </c>
      <c r="BH172" s="154">
        <f>IF(N172="sníž. přenesená",J172,0)</f>
        <v>0</v>
      </c>
      <c r="BI172" s="154">
        <f>IF(N172="nulová",J172,0)</f>
        <v>0</v>
      </c>
      <c r="BJ172" s="18" t="s">
        <v>19</v>
      </c>
      <c r="BK172" s="154">
        <f>ROUND(I172*H172,2)</f>
        <v>0</v>
      </c>
      <c r="BL172" s="18" t="s">
        <v>167</v>
      </c>
      <c r="BM172" s="153" t="s">
        <v>1331</v>
      </c>
    </row>
    <row r="173" spans="1:65" s="2" customFormat="1" ht="19.5" x14ac:dyDescent="0.2">
      <c r="A173" s="30"/>
      <c r="B173" s="31"/>
      <c r="C173" s="30"/>
      <c r="D173" s="155" t="s">
        <v>169</v>
      </c>
      <c r="E173" s="30"/>
      <c r="F173" s="156" t="s">
        <v>1332</v>
      </c>
      <c r="G173" s="30"/>
      <c r="H173" s="30"/>
      <c r="I173" s="30"/>
      <c r="J173" s="30"/>
      <c r="K173" s="30"/>
      <c r="L173" s="31"/>
      <c r="M173" s="157"/>
      <c r="N173" s="158"/>
      <c r="O173" s="56"/>
      <c r="P173" s="56"/>
      <c r="Q173" s="56"/>
      <c r="R173" s="56"/>
      <c r="S173" s="56"/>
      <c r="T173" s="57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8" t="s">
        <v>169</v>
      </c>
      <c r="AU173" s="18" t="s">
        <v>81</v>
      </c>
    </row>
    <row r="174" spans="1:65" s="14" customFormat="1" x14ac:dyDescent="0.2">
      <c r="B174" s="165"/>
      <c r="D174" s="155" t="s">
        <v>171</v>
      </c>
      <c r="E174" s="166" t="s">
        <v>1</v>
      </c>
      <c r="F174" s="167" t="s">
        <v>1655</v>
      </c>
      <c r="H174" s="168">
        <v>11.106</v>
      </c>
      <c r="L174" s="165"/>
      <c r="M174" s="169"/>
      <c r="N174" s="170"/>
      <c r="O174" s="170"/>
      <c r="P174" s="170"/>
      <c r="Q174" s="170"/>
      <c r="R174" s="170"/>
      <c r="S174" s="170"/>
      <c r="T174" s="171"/>
      <c r="AT174" s="166" t="s">
        <v>171</v>
      </c>
      <c r="AU174" s="166" t="s">
        <v>81</v>
      </c>
      <c r="AV174" s="14" t="s">
        <v>81</v>
      </c>
      <c r="AW174" s="14" t="s">
        <v>31</v>
      </c>
      <c r="AX174" s="14" t="s">
        <v>74</v>
      </c>
      <c r="AY174" s="166" t="s">
        <v>160</v>
      </c>
    </row>
    <row r="175" spans="1:65" s="14" customFormat="1" x14ac:dyDescent="0.2">
      <c r="B175" s="165"/>
      <c r="D175" s="155" t="s">
        <v>171</v>
      </c>
      <c r="E175" s="166" t="s">
        <v>1</v>
      </c>
      <c r="F175" s="167" t="s">
        <v>1653</v>
      </c>
      <c r="H175" s="168">
        <v>0.73499999999999999</v>
      </c>
      <c r="L175" s="165"/>
      <c r="M175" s="169"/>
      <c r="N175" s="170"/>
      <c r="O175" s="170"/>
      <c r="P175" s="170"/>
      <c r="Q175" s="170"/>
      <c r="R175" s="170"/>
      <c r="S175" s="170"/>
      <c r="T175" s="171"/>
      <c r="AT175" s="166" t="s">
        <v>171</v>
      </c>
      <c r="AU175" s="166" t="s">
        <v>81</v>
      </c>
      <c r="AV175" s="14" t="s">
        <v>81</v>
      </c>
      <c r="AW175" s="14" t="s">
        <v>31</v>
      </c>
      <c r="AX175" s="14" t="s">
        <v>74</v>
      </c>
      <c r="AY175" s="166" t="s">
        <v>160</v>
      </c>
    </row>
    <row r="176" spans="1:65" s="15" customFormat="1" x14ac:dyDescent="0.2">
      <c r="B176" s="172"/>
      <c r="D176" s="155" t="s">
        <v>171</v>
      </c>
      <c r="E176" s="173" t="s">
        <v>1</v>
      </c>
      <c r="F176" s="174" t="s">
        <v>176</v>
      </c>
      <c r="H176" s="175">
        <v>11.840999999999999</v>
      </c>
      <c r="L176" s="172"/>
      <c r="M176" s="176"/>
      <c r="N176" s="177"/>
      <c r="O176" s="177"/>
      <c r="P176" s="177"/>
      <c r="Q176" s="177"/>
      <c r="R176" s="177"/>
      <c r="S176" s="177"/>
      <c r="T176" s="178"/>
      <c r="AT176" s="173" t="s">
        <v>171</v>
      </c>
      <c r="AU176" s="173" t="s">
        <v>81</v>
      </c>
      <c r="AV176" s="15" t="s">
        <v>167</v>
      </c>
      <c r="AW176" s="15" t="s">
        <v>31</v>
      </c>
      <c r="AX176" s="15" t="s">
        <v>19</v>
      </c>
      <c r="AY176" s="173" t="s">
        <v>160</v>
      </c>
    </row>
    <row r="177" spans="1:65" s="2" customFormat="1" ht="24" customHeight="1" x14ac:dyDescent="0.2">
      <c r="A177" s="30"/>
      <c r="B177" s="142"/>
      <c r="C177" s="143" t="s">
        <v>237</v>
      </c>
      <c r="D177" s="143" t="s">
        <v>162</v>
      </c>
      <c r="E177" s="144" t="s">
        <v>1043</v>
      </c>
      <c r="F177" s="145" t="s">
        <v>1044</v>
      </c>
      <c r="G177" s="146" t="s">
        <v>165</v>
      </c>
      <c r="H177" s="147">
        <v>66.584000000000003</v>
      </c>
      <c r="I177" s="148">
        <v>0</v>
      </c>
      <c r="J177" s="148">
        <f>ROUND(I177*H177,2)</f>
        <v>0</v>
      </c>
      <c r="K177" s="145" t="s">
        <v>166</v>
      </c>
      <c r="L177" s="31"/>
      <c r="M177" s="149" t="s">
        <v>1</v>
      </c>
      <c r="N177" s="150" t="s">
        <v>39</v>
      </c>
      <c r="O177" s="151">
        <v>1.2E-2</v>
      </c>
      <c r="P177" s="151">
        <f>O177*H177</f>
        <v>0.79900800000000005</v>
      </c>
      <c r="Q177" s="151">
        <v>0</v>
      </c>
      <c r="R177" s="151">
        <f>Q177*H177</f>
        <v>0</v>
      </c>
      <c r="S177" s="151">
        <v>0</v>
      </c>
      <c r="T177" s="152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3" t="s">
        <v>167</v>
      </c>
      <c r="AT177" s="153" t="s">
        <v>162</v>
      </c>
      <c r="AU177" s="153" t="s">
        <v>81</v>
      </c>
      <c r="AY177" s="18" t="s">
        <v>160</v>
      </c>
      <c r="BE177" s="154">
        <f>IF(N177="základní",J177,0)</f>
        <v>0</v>
      </c>
      <c r="BF177" s="154">
        <f>IF(N177="snížená",J177,0)</f>
        <v>0</v>
      </c>
      <c r="BG177" s="154">
        <f>IF(N177="zákl. přenesená",J177,0)</f>
        <v>0</v>
      </c>
      <c r="BH177" s="154">
        <f>IF(N177="sníž. přenesená",J177,0)</f>
        <v>0</v>
      </c>
      <c r="BI177" s="154">
        <f>IF(N177="nulová",J177,0)</f>
        <v>0</v>
      </c>
      <c r="BJ177" s="18" t="s">
        <v>19</v>
      </c>
      <c r="BK177" s="154">
        <f>ROUND(I177*H177,2)</f>
        <v>0</v>
      </c>
      <c r="BL177" s="18" t="s">
        <v>167</v>
      </c>
      <c r="BM177" s="153" t="s">
        <v>1334</v>
      </c>
    </row>
    <row r="178" spans="1:65" s="2" customFormat="1" ht="19.5" x14ac:dyDescent="0.2">
      <c r="A178" s="30"/>
      <c r="B178" s="31"/>
      <c r="C178" s="30"/>
      <c r="D178" s="155" t="s">
        <v>169</v>
      </c>
      <c r="E178" s="30"/>
      <c r="F178" s="156" t="s">
        <v>1046</v>
      </c>
      <c r="G178" s="30"/>
      <c r="H178" s="30"/>
      <c r="I178" s="30"/>
      <c r="J178" s="30"/>
      <c r="K178" s="30"/>
      <c r="L178" s="31"/>
      <c r="M178" s="157"/>
      <c r="N178" s="158"/>
      <c r="O178" s="56"/>
      <c r="P178" s="56"/>
      <c r="Q178" s="56"/>
      <c r="R178" s="56"/>
      <c r="S178" s="56"/>
      <c r="T178" s="57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T178" s="18" t="s">
        <v>169</v>
      </c>
      <c r="AU178" s="18" t="s">
        <v>81</v>
      </c>
    </row>
    <row r="179" spans="1:65" s="14" customFormat="1" x14ac:dyDescent="0.2">
      <c r="B179" s="165"/>
      <c r="D179" s="155" t="s">
        <v>171</v>
      </c>
      <c r="E179" s="166" t="s">
        <v>1</v>
      </c>
      <c r="F179" s="167" t="s">
        <v>1656</v>
      </c>
      <c r="H179" s="168">
        <v>20.446999999999999</v>
      </c>
      <c r="L179" s="165"/>
      <c r="M179" s="169"/>
      <c r="N179" s="170"/>
      <c r="O179" s="170"/>
      <c r="P179" s="170"/>
      <c r="Q179" s="170"/>
      <c r="R179" s="170"/>
      <c r="S179" s="170"/>
      <c r="T179" s="171"/>
      <c r="AT179" s="166" t="s">
        <v>171</v>
      </c>
      <c r="AU179" s="166" t="s">
        <v>81</v>
      </c>
      <c r="AV179" s="14" t="s">
        <v>81</v>
      </c>
      <c r="AW179" s="14" t="s">
        <v>31</v>
      </c>
      <c r="AX179" s="14" t="s">
        <v>74</v>
      </c>
      <c r="AY179" s="166" t="s">
        <v>160</v>
      </c>
    </row>
    <row r="180" spans="1:65" s="14" customFormat="1" x14ac:dyDescent="0.2">
      <c r="B180" s="165"/>
      <c r="D180" s="155" t="s">
        <v>171</v>
      </c>
      <c r="E180" s="166" t="s">
        <v>1</v>
      </c>
      <c r="F180" s="167" t="s">
        <v>1657</v>
      </c>
      <c r="H180" s="168">
        <v>20.137</v>
      </c>
      <c r="L180" s="165"/>
      <c r="M180" s="169"/>
      <c r="N180" s="170"/>
      <c r="O180" s="170"/>
      <c r="P180" s="170"/>
      <c r="Q180" s="170"/>
      <c r="R180" s="170"/>
      <c r="S180" s="170"/>
      <c r="T180" s="171"/>
      <c r="AT180" s="166" t="s">
        <v>171</v>
      </c>
      <c r="AU180" s="166" t="s">
        <v>81</v>
      </c>
      <c r="AV180" s="14" t="s">
        <v>81</v>
      </c>
      <c r="AW180" s="14" t="s">
        <v>31</v>
      </c>
      <c r="AX180" s="14" t="s">
        <v>74</v>
      </c>
      <c r="AY180" s="166" t="s">
        <v>160</v>
      </c>
    </row>
    <row r="181" spans="1:65" s="14" customFormat="1" x14ac:dyDescent="0.2">
      <c r="B181" s="165"/>
      <c r="D181" s="155" t="s">
        <v>171</v>
      </c>
      <c r="E181" s="166" t="s">
        <v>1</v>
      </c>
      <c r="F181" s="167" t="s">
        <v>1658</v>
      </c>
      <c r="H181" s="168">
        <v>15</v>
      </c>
      <c r="L181" s="165"/>
      <c r="M181" s="169"/>
      <c r="N181" s="170"/>
      <c r="O181" s="170"/>
      <c r="P181" s="170"/>
      <c r="Q181" s="170"/>
      <c r="R181" s="170"/>
      <c r="S181" s="170"/>
      <c r="T181" s="171"/>
      <c r="AT181" s="166" t="s">
        <v>171</v>
      </c>
      <c r="AU181" s="166" t="s">
        <v>81</v>
      </c>
      <c r="AV181" s="14" t="s">
        <v>81</v>
      </c>
      <c r="AW181" s="14" t="s">
        <v>31</v>
      </c>
      <c r="AX181" s="14" t="s">
        <v>74</v>
      </c>
      <c r="AY181" s="166" t="s">
        <v>160</v>
      </c>
    </row>
    <row r="182" spans="1:65" s="14" customFormat="1" x14ac:dyDescent="0.2">
      <c r="B182" s="165"/>
      <c r="D182" s="155" t="s">
        <v>171</v>
      </c>
      <c r="E182" s="166" t="s">
        <v>1</v>
      </c>
      <c r="F182" s="167" t="s">
        <v>1659</v>
      </c>
      <c r="H182" s="168">
        <v>11</v>
      </c>
      <c r="L182" s="165"/>
      <c r="M182" s="169"/>
      <c r="N182" s="170"/>
      <c r="O182" s="170"/>
      <c r="P182" s="170"/>
      <c r="Q182" s="170"/>
      <c r="R182" s="170"/>
      <c r="S182" s="170"/>
      <c r="T182" s="171"/>
      <c r="AT182" s="166" t="s">
        <v>171</v>
      </c>
      <c r="AU182" s="166" t="s">
        <v>81</v>
      </c>
      <c r="AV182" s="14" t="s">
        <v>81</v>
      </c>
      <c r="AW182" s="14" t="s">
        <v>31</v>
      </c>
      <c r="AX182" s="14" t="s">
        <v>74</v>
      </c>
      <c r="AY182" s="166" t="s">
        <v>160</v>
      </c>
    </row>
    <row r="183" spans="1:65" s="15" customFormat="1" x14ac:dyDescent="0.2">
      <c r="B183" s="172"/>
      <c r="D183" s="155" t="s">
        <v>171</v>
      </c>
      <c r="E183" s="173" t="s">
        <v>1</v>
      </c>
      <c r="F183" s="174" t="s">
        <v>176</v>
      </c>
      <c r="H183" s="175">
        <v>66.584000000000003</v>
      </c>
      <c r="L183" s="172"/>
      <c r="M183" s="176"/>
      <c r="N183" s="177"/>
      <c r="O183" s="177"/>
      <c r="P183" s="177"/>
      <c r="Q183" s="177"/>
      <c r="R183" s="177"/>
      <c r="S183" s="177"/>
      <c r="T183" s="178"/>
      <c r="AT183" s="173" t="s">
        <v>171</v>
      </c>
      <c r="AU183" s="173" t="s">
        <v>81</v>
      </c>
      <c r="AV183" s="15" t="s">
        <v>167</v>
      </c>
      <c r="AW183" s="15" t="s">
        <v>31</v>
      </c>
      <c r="AX183" s="15" t="s">
        <v>19</v>
      </c>
      <c r="AY183" s="173" t="s">
        <v>160</v>
      </c>
    </row>
    <row r="184" spans="1:65" s="2" customFormat="1" ht="24" customHeight="1" x14ac:dyDescent="0.2">
      <c r="A184" s="30"/>
      <c r="B184" s="142"/>
      <c r="C184" s="143" t="s">
        <v>24</v>
      </c>
      <c r="D184" s="143" t="s">
        <v>162</v>
      </c>
      <c r="E184" s="144" t="s">
        <v>274</v>
      </c>
      <c r="F184" s="145" t="s">
        <v>275</v>
      </c>
      <c r="G184" s="146" t="s">
        <v>245</v>
      </c>
      <c r="H184" s="147">
        <v>1.47</v>
      </c>
      <c r="I184" s="148">
        <v>0</v>
      </c>
      <c r="J184" s="148">
        <f>ROUND(I184*H184,2)</f>
        <v>0</v>
      </c>
      <c r="K184" s="145" t="s">
        <v>166</v>
      </c>
      <c r="L184" s="31"/>
      <c r="M184" s="149" t="s">
        <v>1</v>
      </c>
      <c r="N184" s="150" t="s">
        <v>39</v>
      </c>
      <c r="O184" s="151">
        <v>0</v>
      </c>
      <c r="P184" s="151">
        <f>O184*H184</f>
        <v>0</v>
      </c>
      <c r="Q184" s="151">
        <v>0</v>
      </c>
      <c r="R184" s="151">
        <f>Q184*H184</f>
        <v>0</v>
      </c>
      <c r="S184" s="151">
        <v>0</v>
      </c>
      <c r="T184" s="152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3" t="s">
        <v>167</v>
      </c>
      <c r="AT184" s="153" t="s">
        <v>162</v>
      </c>
      <c r="AU184" s="153" t="s">
        <v>81</v>
      </c>
      <c r="AY184" s="18" t="s">
        <v>160</v>
      </c>
      <c r="BE184" s="154">
        <f>IF(N184="základní",J184,0)</f>
        <v>0</v>
      </c>
      <c r="BF184" s="154">
        <f>IF(N184="snížená",J184,0)</f>
        <v>0</v>
      </c>
      <c r="BG184" s="154">
        <f>IF(N184="zákl. přenesená",J184,0)</f>
        <v>0</v>
      </c>
      <c r="BH184" s="154">
        <f>IF(N184="sníž. přenesená",J184,0)</f>
        <v>0</v>
      </c>
      <c r="BI184" s="154">
        <f>IF(N184="nulová",J184,0)</f>
        <v>0</v>
      </c>
      <c r="BJ184" s="18" t="s">
        <v>19</v>
      </c>
      <c r="BK184" s="154">
        <f>ROUND(I184*H184,2)</f>
        <v>0</v>
      </c>
      <c r="BL184" s="18" t="s">
        <v>167</v>
      </c>
      <c r="BM184" s="153" t="s">
        <v>1340</v>
      </c>
    </row>
    <row r="185" spans="1:65" s="2" customFormat="1" ht="29.25" x14ac:dyDescent="0.2">
      <c r="A185" s="30"/>
      <c r="B185" s="31"/>
      <c r="C185" s="30"/>
      <c r="D185" s="155" t="s">
        <v>169</v>
      </c>
      <c r="E185" s="30"/>
      <c r="F185" s="156" t="s">
        <v>277</v>
      </c>
      <c r="G185" s="30"/>
      <c r="H185" s="30"/>
      <c r="I185" s="30"/>
      <c r="J185" s="30"/>
      <c r="K185" s="30"/>
      <c r="L185" s="31"/>
      <c r="M185" s="157"/>
      <c r="N185" s="158"/>
      <c r="O185" s="56"/>
      <c r="P185" s="56"/>
      <c r="Q185" s="56"/>
      <c r="R185" s="56"/>
      <c r="S185" s="56"/>
      <c r="T185" s="57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T185" s="18" t="s">
        <v>169</v>
      </c>
      <c r="AU185" s="18" t="s">
        <v>81</v>
      </c>
    </row>
    <row r="186" spans="1:65" s="14" customFormat="1" x14ac:dyDescent="0.2">
      <c r="B186" s="165"/>
      <c r="D186" s="155" t="s">
        <v>171</v>
      </c>
      <c r="E186" s="166" t="s">
        <v>1</v>
      </c>
      <c r="F186" s="167" t="s">
        <v>1660</v>
      </c>
      <c r="H186" s="168">
        <v>1.47</v>
      </c>
      <c r="L186" s="165"/>
      <c r="M186" s="169"/>
      <c r="N186" s="170"/>
      <c r="O186" s="170"/>
      <c r="P186" s="170"/>
      <c r="Q186" s="170"/>
      <c r="R186" s="170"/>
      <c r="S186" s="170"/>
      <c r="T186" s="171"/>
      <c r="AT186" s="166" t="s">
        <v>171</v>
      </c>
      <c r="AU186" s="166" t="s">
        <v>81</v>
      </c>
      <c r="AV186" s="14" t="s">
        <v>81</v>
      </c>
      <c r="AW186" s="14" t="s">
        <v>31</v>
      </c>
      <c r="AX186" s="14" t="s">
        <v>19</v>
      </c>
      <c r="AY186" s="166" t="s">
        <v>160</v>
      </c>
    </row>
    <row r="187" spans="1:65" s="2" customFormat="1" ht="24" customHeight="1" x14ac:dyDescent="0.2">
      <c r="A187" s="30"/>
      <c r="B187" s="142"/>
      <c r="C187" s="143" t="s">
        <v>252</v>
      </c>
      <c r="D187" s="143" t="s">
        <v>162</v>
      </c>
      <c r="E187" s="144" t="s">
        <v>280</v>
      </c>
      <c r="F187" s="145" t="s">
        <v>281</v>
      </c>
      <c r="G187" s="146" t="s">
        <v>179</v>
      </c>
      <c r="H187" s="147">
        <v>42.776000000000003</v>
      </c>
      <c r="I187" s="148">
        <v>0</v>
      </c>
      <c r="J187" s="148">
        <f>ROUND(I187*H187,2)</f>
        <v>0</v>
      </c>
      <c r="K187" s="145" t="s">
        <v>166</v>
      </c>
      <c r="L187" s="31"/>
      <c r="M187" s="149" t="s">
        <v>1</v>
      </c>
      <c r="N187" s="150" t="s">
        <v>39</v>
      </c>
      <c r="O187" s="151">
        <v>0.65600000000000003</v>
      </c>
      <c r="P187" s="151">
        <f>O187*H187</f>
        <v>28.061056000000004</v>
      </c>
      <c r="Q187" s="151">
        <v>0</v>
      </c>
      <c r="R187" s="151">
        <f>Q187*H187</f>
        <v>0</v>
      </c>
      <c r="S187" s="151">
        <v>0</v>
      </c>
      <c r="T187" s="152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3" t="s">
        <v>167</v>
      </c>
      <c r="AT187" s="153" t="s">
        <v>162</v>
      </c>
      <c r="AU187" s="153" t="s">
        <v>81</v>
      </c>
      <c r="AY187" s="18" t="s">
        <v>160</v>
      </c>
      <c r="BE187" s="154">
        <f>IF(N187="základní",J187,0)</f>
        <v>0</v>
      </c>
      <c r="BF187" s="154">
        <f>IF(N187="snížená",J187,0)</f>
        <v>0</v>
      </c>
      <c r="BG187" s="154">
        <f>IF(N187="zákl. přenesená",J187,0)</f>
        <v>0</v>
      </c>
      <c r="BH187" s="154">
        <f>IF(N187="sníž. přenesená",J187,0)</f>
        <v>0</v>
      </c>
      <c r="BI187" s="154">
        <f>IF(N187="nulová",J187,0)</f>
        <v>0</v>
      </c>
      <c r="BJ187" s="18" t="s">
        <v>19</v>
      </c>
      <c r="BK187" s="154">
        <f>ROUND(I187*H187,2)</f>
        <v>0</v>
      </c>
      <c r="BL187" s="18" t="s">
        <v>167</v>
      </c>
      <c r="BM187" s="153" t="s">
        <v>1342</v>
      </c>
    </row>
    <row r="188" spans="1:65" s="2" customFormat="1" ht="19.5" x14ac:dyDescent="0.2">
      <c r="A188" s="30"/>
      <c r="B188" s="31"/>
      <c r="C188" s="30"/>
      <c r="D188" s="155" t="s">
        <v>169</v>
      </c>
      <c r="E188" s="30"/>
      <c r="F188" s="156" t="s">
        <v>283</v>
      </c>
      <c r="G188" s="30"/>
      <c r="H188" s="30"/>
      <c r="I188" s="30"/>
      <c r="J188" s="30"/>
      <c r="K188" s="30"/>
      <c r="L188" s="31"/>
      <c r="M188" s="157"/>
      <c r="N188" s="158"/>
      <c r="O188" s="56"/>
      <c r="P188" s="56"/>
      <c r="Q188" s="56"/>
      <c r="R188" s="56"/>
      <c r="S188" s="56"/>
      <c r="T188" s="57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8" t="s">
        <v>169</v>
      </c>
      <c r="AU188" s="18" t="s">
        <v>81</v>
      </c>
    </row>
    <row r="189" spans="1:65" s="13" customFormat="1" x14ac:dyDescent="0.2">
      <c r="B189" s="159"/>
      <c r="D189" s="155" t="s">
        <v>171</v>
      </c>
      <c r="E189" s="160" t="s">
        <v>1</v>
      </c>
      <c r="F189" s="161" t="s">
        <v>1171</v>
      </c>
      <c r="H189" s="160" t="s">
        <v>1</v>
      </c>
      <c r="L189" s="159"/>
      <c r="M189" s="162"/>
      <c r="N189" s="163"/>
      <c r="O189" s="163"/>
      <c r="P189" s="163"/>
      <c r="Q189" s="163"/>
      <c r="R189" s="163"/>
      <c r="S189" s="163"/>
      <c r="T189" s="164"/>
      <c r="AT189" s="160" t="s">
        <v>171</v>
      </c>
      <c r="AU189" s="160" t="s">
        <v>81</v>
      </c>
      <c r="AV189" s="13" t="s">
        <v>19</v>
      </c>
      <c r="AW189" s="13" t="s">
        <v>31</v>
      </c>
      <c r="AX189" s="13" t="s">
        <v>74</v>
      </c>
      <c r="AY189" s="160" t="s">
        <v>160</v>
      </c>
    </row>
    <row r="190" spans="1:65" s="14" customFormat="1" x14ac:dyDescent="0.2">
      <c r="B190" s="165"/>
      <c r="D190" s="155" t="s">
        <v>171</v>
      </c>
      <c r="E190" s="166" t="s">
        <v>1</v>
      </c>
      <c r="F190" s="167" t="s">
        <v>1661</v>
      </c>
      <c r="H190" s="168">
        <v>6.7560000000000002</v>
      </c>
      <c r="L190" s="165"/>
      <c r="M190" s="169"/>
      <c r="N190" s="170"/>
      <c r="O190" s="170"/>
      <c r="P190" s="170"/>
      <c r="Q190" s="170"/>
      <c r="R190" s="170"/>
      <c r="S190" s="170"/>
      <c r="T190" s="171"/>
      <c r="AT190" s="166" t="s">
        <v>171</v>
      </c>
      <c r="AU190" s="166" t="s">
        <v>81</v>
      </c>
      <c r="AV190" s="14" t="s">
        <v>81</v>
      </c>
      <c r="AW190" s="14" t="s">
        <v>31</v>
      </c>
      <c r="AX190" s="14" t="s">
        <v>74</v>
      </c>
      <c r="AY190" s="166" t="s">
        <v>160</v>
      </c>
    </row>
    <row r="191" spans="1:65" s="13" customFormat="1" x14ac:dyDescent="0.2">
      <c r="B191" s="159"/>
      <c r="D191" s="155" t="s">
        <v>171</v>
      </c>
      <c r="E191" s="160" t="s">
        <v>1</v>
      </c>
      <c r="F191" s="161" t="s">
        <v>1022</v>
      </c>
      <c r="H191" s="160" t="s">
        <v>1</v>
      </c>
      <c r="L191" s="159"/>
      <c r="M191" s="162"/>
      <c r="N191" s="163"/>
      <c r="O191" s="163"/>
      <c r="P191" s="163"/>
      <c r="Q191" s="163"/>
      <c r="R191" s="163"/>
      <c r="S191" s="163"/>
      <c r="T191" s="164"/>
      <c r="AT191" s="160" t="s">
        <v>171</v>
      </c>
      <c r="AU191" s="160" t="s">
        <v>81</v>
      </c>
      <c r="AV191" s="13" t="s">
        <v>19</v>
      </c>
      <c r="AW191" s="13" t="s">
        <v>31</v>
      </c>
      <c r="AX191" s="13" t="s">
        <v>74</v>
      </c>
      <c r="AY191" s="160" t="s">
        <v>160</v>
      </c>
    </row>
    <row r="192" spans="1:65" s="14" customFormat="1" x14ac:dyDescent="0.2">
      <c r="B192" s="165"/>
      <c r="D192" s="155" t="s">
        <v>171</v>
      </c>
      <c r="E192" s="166" t="s">
        <v>1</v>
      </c>
      <c r="F192" s="167" t="s">
        <v>1662</v>
      </c>
      <c r="H192" s="168">
        <v>8.52</v>
      </c>
      <c r="L192" s="165"/>
      <c r="M192" s="169"/>
      <c r="N192" s="170"/>
      <c r="O192" s="170"/>
      <c r="P192" s="170"/>
      <c r="Q192" s="170"/>
      <c r="R192" s="170"/>
      <c r="S192" s="170"/>
      <c r="T192" s="171"/>
      <c r="AT192" s="166" t="s">
        <v>171</v>
      </c>
      <c r="AU192" s="166" t="s">
        <v>81</v>
      </c>
      <c r="AV192" s="14" t="s">
        <v>81</v>
      </c>
      <c r="AW192" s="14" t="s">
        <v>31</v>
      </c>
      <c r="AX192" s="14" t="s">
        <v>74</v>
      </c>
      <c r="AY192" s="166" t="s">
        <v>160</v>
      </c>
    </row>
    <row r="193" spans="1:65" s="13" customFormat="1" x14ac:dyDescent="0.2">
      <c r="B193" s="159"/>
      <c r="D193" s="155" t="s">
        <v>171</v>
      </c>
      <c r="E193" s="160" t="s">
        <v>1</v>
      </c>
      <c r="F193" s="161" t="s">
        <v>1663</v>
      </c>
      <c r="H193" s="160" t="s">
        <v>1</v>
      </c>
      <c r="L193" s="159"/>
      <c r="M193" s="162"/>
      <c r="N193" s="163"/>
      <c r="O193" s="163"/>
      <c r="P193" s="163"/>
      <c r="Q193" s="163"/>
      <c r="R193" s="163"/>
      <c r="S193" s="163"/>
      <c r="T193" s="164"/>
      <c r="AT193" s="160" t="s">
        <v>171</v>
      </c>
      <c r="AU193" s="160" t="s">
        <v>81</v>
      </c>
      <c r="AV193" s="13" t="s">
        <v>19</v>
      </c>
      <c r="AW193" s="13" t="s">
        <v>31</v>
      </c>
      <c r="AX193" s="13" t="s">
        <v>74</v>
      </c>
      <c r="AY193" s="160" t="s">
        <v>160</v>
      </c>
    </row>
    <row r="194" spans="1:65" s="14" customFormat="1" x14ac:dyDescent="0.2">
      <c r="B194" s="165"/>
      <c r="D194" s="155" t="s">
        <v>171</v>
      </c>
      <c r="E194" s="166" t="s">
        <v>1</v>
      </c>
      <c r="F194" s="167" t="s">
        <v>1664</v>
      </c>
      <c r="H194" s="168">
        <v>15.4</v>
      </c>
      <c r="L194" s="165"/>
      <c r="M194" s="169"/>
      <c r="N194" s="170"/>
      <c r="O194" s="170"/>
      <c r="P194" s="170"/>
      <c r="Q194" s="170"/>
      <c r="R194" s="170"/>
      <c r="S194" s="170"/>
      <c r="T194" s="171"/>
      <c r="AT194" s="166" t="s">
        <v>171</v>
      </c>
      <c r="AU194" s="166" t="s">
        <v>81</v>
      </c>
      <c r="AV194" s="14" t="s">
        <v>81</v>
      </c>
      <c r="AW194" s="14" t="s">
        <v>31</v>
      </c>
      <c r="AX194" s="14" t="s">
        <v>74</v>
      </c>
      <c r="AY194" s="166" t="s">
        <v>160</v>
      </c>
    </row>
    <row r="195" spans="1:65" s="14" customFormat="1" x14ac:dyDescent="0.2">
      <c r="B195" s="165"/>
      <c r="D195" s="155" t="s">
        <v>171</v>
      </c>
      <c r="E195" s="166" t="s">
        <v>1</v>
      </c>
      <c r="F195" s="167" t="s">
        <v>1665</v>
      </c>
      <c r="H195" s="168">
        <v>12.1</v>
      </c>
      <c r="L195" s="165"/>
      <c r="M195" s="169"/>
      <c r="N195" s="170"/>
      <c r="O195" s="170"/>
      <c r="P195" s="170"/>
      <c r="Q195" s="170"/>
      <c r="R195" s="170"/>
      <c r="S195" s="170"/>
      <c r="T195" s="171"/>
      <c r="AT195" s="166" t="s">
        <v>171</v>
      </c>
      <c r="AU195" s="166" t="s">
        <v>81</v>
      </c>
      <c r="AV195" s="14" t="s">
        <v>81</v>
      </c>
      <c r="AW195" s="14" t="s">
        <v>31</v>
      </c>
      <c r="AX195" s="14" t="s">
        <v>74</v>
      </c>
      <c r="AY195" s="166" t="s">
        <v>160</v>
      </c>
    </row>
    <row r="196" spans="1:65" s="15" customFormat="1" x14ac:dyDescent="0.2">
      <c r="B196" s="172"/>
      <c r="D196" s="155" t="s">
        <v>171</v>
      </c>
      <c r="E196" s="173" t="s">
        <v>1</v>
      </c>
      <c r="F196" s="174" t="s">
        <v>176</v>
      </c>
      <c r="H196" s="175">
        <v>42.776000000000003</v>
      </c>
      <c r="L196" s="172"/>
      <c r="M196" s="176"/>
      <c r="N196" s="177"/>
      <c r="O196" s="177"/>
      <c r="P196" s="177"/>
      <c r="Q196" s="177"/>
      <c r="R196" s="177"/>
      <c r="S196" s="177"/>
      <c r="T196" s="178"/>
      <c r="AT196" s="173" t="s">
        <v>171</v>
      </c>
      <c r="AU196" s="173" t="s">
        <v>81</v>
      </c>
      <c r="AV196" s="15" t="s">
        <v>167</v>
      </c>
      <c r="AW196" s="15" t="s">
        <v>31</v>
      </c>
      <c r="AX196" s="15" t="s">
        <v>19</v>
      </c>
      <c r="AY196" s="173" t="s">
        <v>160</v>
      </c>
    </row>
    <row r="197" spans="1:65" s="2" customFormat="1" ht="16.5" customHeight="1" x14ac:dyDescent="0.2">
      <c r="A197" s="30"/>
      <c r="B197" s="142"/>
      <c r="C197" s="187" t="s">
        <v>257</v>
      </c>
      <c r="D197" s="187" t="s">
        <v>291</v>
      </c>
      <c r="E197" s="188" t="s">
        <v>292</v>
      </c>
      <c r="F197" s="189" t="s">
        <v>293</v>
      </c>
      <c r="G197" s="190" t="s">
        <v>245</v>
      </c>
      <c r="H197" s="191">
        <v>68.441999999999993</v>
      </c>
      <c r="I197" s="192">
        <v>0</v>
      </c>
      <c r="J197" s="192">
        <f>ROUND(I197*H197,2)</f>
        <v>0</v>
      </c>
      <c r="K197" s="189" t="s">
        <v>166</v>
      </c>
      <c r="L197" s="193"/>
      <c r="M197" s="194" t="s">
        <v>1</v>
      </c>
      <c r="N197" s="195" t="s">
        <v>39</v>
      </c>
      <c r="O197" s="151">
        <v>0</v>
      </c>
      <c r="P197" s="151">
        <f>O197*H197</f>
        <v>0</v>
      </c>
      <c r="Q197" s="151">
        <v>1</v>
      </c>
      <c r="R197" s="151">
        <f>Q197*H197</f>
        <v>68.441999999999993</v>
      </c>
      <c r="S197" s="151">
        <v>0</v>
      </c>
      <c r="T197" s="152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3" t="s">
        <v>231</v>
      </c>
      <c r="AT197" s="153" t="s">
        <v>291</v>
      </c>
      <c r="AU197" s="153" t="s">
        <v>81</v>
      </c>
      <c r="AY197" s="18" t="s">
        <v>160</v>
      </c>
      <c r="BE197" s="154">
        <f>IF(N197="základní",J197,0)</f>
        <v>0</v>
      </c>
      <c r="BF197" s="154">
        <f>IF(N197="snížená",J197,0)</f>
        <v>0</v>
      </c>
      <c r="BG197" s="154">
        <f>IF(N197="zákl. přenesená",J197,0)</f>
        <v>0</v>
      </c>
      <c r="BH197" s="154">
        <f>IF(N197="sníž. přenesená",J197,0)</f>
        <v>0</v>
      </c>
      <c r="BI197" s="154">
        <f>IF(N197="nulová",J197,0)</f>
        <v>0</v>
      </c>
      <c r="BJ197" s="18" t="s">
        <v>19</v>
      </c>
      <c r="BK197" s="154">
        <f>ROUND(I197*H197,2)</f>
        <v>0</v>
      </c>
      <c r="BL197" s="18" t="s">
        <v>167</v>
      </c>
      <c r="BM197" s="153" t="s">
        <v>1345</v>
      </c>
    </row>
    <row r="198" spans="1:65" s="2" customFormat="1" x14ac:dyDescent="0.2">
      <c r="A198" s="30"/>
      <c r="B198" s="31"/>
      <c r="C198" s="30"/>
      <c r="D198" s="155" t="s">
        <v>169</v>
      </c>
      <c r="E198" s="30"/>
      <c r="F198" s="156" t="s">
        <v>293</v>
      </c>
      <c r="G198" s="30"/>
      <c r="H198" s="30"/>
      <c r="I198" s="30"/>
      <c r="J198" s="30"/>
      <c r="K198" s="30"/>
      <c r="L198" s="31"/>
      <c r="M198" s="157"/>
      <c r="N198" s="158"/>
      <c r="O198" s="56"/>
      <c r="P198" s="56"/>
      <c r="Q198" s="56"/>
      <c r="R198" s="56"/>
      <c r="S198" s="56"/>
      <c r="T198" s="57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8" t="s">
        <v>169</v>
      </c>
      <c r="AU198" s="18" t="s">
        <v>81</v>
      </c>
    </row>
    <row r="199" spans="1:65" s="14" customFormat="1" x14ac:dyDescent="0.2">
      <c r="B199" s="165"/>
      <c r="D199" s="155" t="s">
        <v>171</v>
      </c>
      <c r="E199" s="166" t="s">
        <v>1</v>
      </c>
      <c r="F199" s="167" t="s">
        <v>1666</v>
      </c>
      <c r="H199" s="168">
        <v>68.441999999999993</v>
      </c>
      <c r="L199" s="165"/>
      <c r="M199" s="169"/>
      <c r="N199" s="170"/>
      <c r="O199" s="170"/>
      <c r="P199" s="170"/>
      <c r="Q199" s="170"/>
      <c r="R199" s="170"/>
      <c r="S199" s="170"/>
      <c r="T199" s="171"/>
      <c r="AT199" s="166" t="s">
        <v>171</v>
      </c>
      <c r="AU199" s="166" t="s">
        <v>81</v>
      </c>
      <c r="AV199" s="14" t="s">
        <v>81</v>
      </c>
      <c r="AW199" s="14" t="s">
        <v>31</v>
      </c>
      <c r="AX199" s="14" t="s">
        <v>74</v>
      </c>
      <c r="AY199" s="166" t="s">
        <v>160</v>
      </c>
    </row>
    <row r="200" spans="1:65" s="15" customFormat="1" x14ac:dyDescent="0.2">
      <c r="B200" s="172"/>
      <c r="D200" s="155" t="s">
        <v>171</v>
      </c>
      <c r="E200" s="173" t="s">
        <v>1</v>
      </c>
      <c r="F200" s="174" t="s">
        <v>176</v>
      </c>
      <c r="H200" s="175">
        <v>68.441999999999993</v>
      </c>
      <c r="L200" s="172"/>
      <c r="M200" s="176"/>
      <c r="N200" s="177"/>
      <c r="O200" s="177"/>
      <c r="P200" s="177"/>
      <c r="Q200" s="177"/>
      <c r="R200" s="177"/>
      <c r="S200" s="177"/>
      <c r="T200" s="178"/>
      <c r="AT200" s="173" t="s">
        <v>171</v>
      </c>
      <c r="AU200" s="173" t="s">
        <v>81</v>
      </c>
      <c r="AV200" s="15" t="s">
        <v>167</v>
      </c>
      <c r="AW200" s="15" t="s">
        <v>31</v>
      </c>
      <c r="AX200" s="15" t="s">
        <v>19</v>
      </c>
      <c r="AY200" s="173" t="s">
        <v>160</v>
      </c>
    </row>
    <row r="201" spans="1:65" s="2" customFormat="1" ht="24" customHeight="1" x14ac:dyDescent="0.2">
      <c r="A201" s="30"/>
      <c r="B201" s="142"/>
      <c r="C201" s="143" t="s">
        <v>263</v>
      </c>
      <c r="D201" s="143" t="s">
        <v>162</v>
      </c>
      <c r="E201" s="144" t="s">
        <v>304</v>
      </c>
      <c r="F201" s="145" t="s">
        <v>305</v>
      </c>
      <c r="G201" s="146" t="s">
        <v>165</v>
      </c>
      <c r="H201" s="147">
        <v>74.042000000000002</v>
      </c>
      <c r="I201" s="148">
        <v>0</v>
      </c>
      <c r="J201" s="148">
        <f>ROUND(I201*H201,2)</f>
        <v>0</v>
      </c>
      <c r="K201" s="145" t="s">
        <v>166</v>
      </c>
      <c r="L201" s="31"/>
      <c r="M201" s="149" t="s">
        <v>1</v>
      </c>
      <c r="N201" s="150" t="s">
        <v>39</v>
      </c>
      <c r="O201" s="151">
        <v>1.2E-2</v>
      </c>
      <c r="P201" s="151">
        <f>O201*H201</f>
        <v>0.88850400000000007</v>
      </c>
      <c r="Q201" s="151">
        <v>0</v>
      </c>
      <c r="R201" s="151">
        <f>Q201*H201</f>
        <v>0</v>
      </c>
      <c r="S201" s="151">
        <v>0</v>
      </c>
      <c r="T201" s="152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3" t="s">
        <v>167</v>
      </c>
      <c r="AT201" s="153" t="s">
        <v>162</v>
      </c>
      <c r="AU201" s="153" t="s">
        <v>81</v>
      </c>
      <c r="AY201" s="18" t="s">
        <v>160</v>
      </c>
      <c r="BE201" s="154">
        <f>IF(N201="základní",J201,0)</f>
        <v>0</v>
      </c>
      <c r="BF201" s="154">
        <f>IF(N201="snížená",J201,0)</f>
        <v>0</v>
      </c>
      <c r="BG201" s="154">
        <f>IF(N201="zákl. přenesená",J201,0)</f>
        <v>0</v>
      </c>
      <c r="BH201" s="154">
        <f>IF(N201="sníž. přenesená",J201,0)</f>
        <v>0</v>
      </c>
      <c r="BI201" s="154">
        <f>IF(N201="nulová",J201,0)</f>
        <v>0</v>
      </c>
      <c r="BJ201" s="18" t="s">
        <v>19</v>
      </c>
      <c r="BK201" s="154">
        <f>ROUND(I201*H201,2)</f>
        <v>0</v>
      </c>
      <c r="BL201" s="18" t="s">
        <v>167</v>
      </c>
      <c r="BM201" s="153" t="s">
        <v>791</v>
      </c>
    </row>
    <row r="202" spans="1:65" s="2" customFormat="1" ht="19.5" x14ac:dyDescent="0.2">
      <c r="A202" s="30"/>
      <c r="B202" s="31"/>
      <c r="C202" s="30"/>
      <c r="D202" s="155" t="s">
        <v>169</v>
      </c>
      <c r="E202" s="30"/>
      <c r="F202" s="156" t="s">
        <v>307</v>
      </c>
      <c r="G202" s="30"/>
      <c r="H202" s="30"/>
      <c r="I202" s="30"/>
      <c r="J202" s="30"/>
      <c r="K202" s="30"/>
      <c r="L202" s="31"/>
      <c r="M202" s="157"/>
      <c r="N202" s="158"/>
      <c r="O202" s="56"/>
      <c r="P202" s="56"/>
      <c r="Q202" s="56"/>
      <c r="R202" s="56"/>
      <c r="S202" s="56"/>
      <c r="T202" s="57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8" t="s">
        <v>169</v>
      </c>
      <c r="AU202" s="18" t="s">
        <v>81</v>
      </c>
    </row>
    <row r="203" spans="1:65" s="13" customFormat="1" x14ac:dyDescent="0.2">
      <c r="B203" s="159"/>
      <c r="D203" s="155" t="s">
        <v>171</v>
      </c>
      <c r="E203" s="160" t="s">
        <v>1</v>
      </c>
      <c r="F203" s="161" t="s">
        <v>1635</v>
      </c>
      <c r="H203" s="160" t="s">
        <v>1</v>
      </c>
      <c r="L203" s="159"/>
      <c r="M203" s="162"/>
      <c r="N203" s="163"/>
      <c r="O203" s="163"/>
      <c r="P203" s="163"/>
      <c r="Q203" s="163"/>
      <c r="R203" s="163"/>
      <c r="S203" s="163"/>
      <c r="T203" s="164"/>
      <c r="AT203" s="160" t="s">
        <v>171</v>
      </c>
      <c r="AU203" s="160" t="s">
        <v>81</v>
      </c>
      <c r="AV203" s="13" t="s">
        <v>19</v>
      </c>
      <c r="AW203" s="13" t="s">
        <v>31</v>
      </c>
      <c r="AX203" s="13" t="s">
        <v>74</v>
      </c>
      <c r="AY203" s="160" t="s">
        <v>160</v>
      </c>
    </row>
    <row r="204" spans="1:65" s="14" customFormat="1" x14ac:dyDescent="0.2">
      <c r="B204" s="165"/>
      <c r="D204" s="155" t="s">
        <v>171</v>
      </c>
      <c r="E204" s="166" t="s">
        <v>1</v>
      </c>
      <c r="F204" s="167" t="s">
        <v>1667</v>
      </c>
      <c r="H204" s="168">
        <v>23.638999999999999</v>
      </c>
      <c r="L204" s="165"/>
      <c r="M204" s="169"/>
      <c r="N204" s="170"/>
      <c r="O204" s="170"/>
      <c r="P204" s="170"/>
      <c r="Q204" s="170"/>
      <c r="R204" s="170"/>
      <c r="S204" s="170"/>
      <c r="T204" s="171"/>
      <c r="AT204" s="166" t="s">
        <v>171</v>
      </c>
      <c r="AU204" s="166" t="s">
        <v>81</v>
      </c>
      <c r="AV204" s="14" t="s">
        <v>81</v>
      </c>
      <c r="AW204" s="14" t="s">
        <v>31</v>
      </c>
      <c r="AX204" s="14" t="s">
        <v>74</v>
      </c>
      <c r="AY204" s="166" t="s">
        <v>160</v>
      </c>
    </row>
    <row r="205" spans="1:65" s="14" customFormat="1" x14ac:dyDescent="0.2">
      <c r="B205" s="165"/>
      <c r="D205" s="155" t="s">
        <v>171</v>
      </c>
      <c r="E205" s="166" t="s">
        <v>1</v>
      </c>
      <c r="F205" s="167" t="s">
        <v>1668</v>
      </c>
      <c r="H205" s="168">
        <v>24.003</v>
      </c>
      <c r="L205" s="165"/>
      <c r="M205" s="169"/>
      <c r="N205" s="170"/>
      <c r="O205" s="170"/>
      <c r="P205" s="170"/>
      <c r="Q205" s="170"/>
      <c r="R205" s="170"/>
      <c r="S205" s="170"/>
      <c r="T205" s="171"/>
      <c r="AT205" s="166" t="s">
        <v>171</v>
      </c>
      <c r="AU205" s="166" t="s">
        <v>81</v>
      </c>
      <c r="AV205" s="14" t="s">
        <v>81</v>
      </c>
      <c r="AW205" s="14" t="s">
        <v>31</v>
      </c>
      <c r="AX205" s="14" t="s">
        <v>74</v>
      </c>
      <c r="AY205" s="166" t="s">
        <v>160</v>
      </c>
    </row>
    <row r="206" spans="1:65" s="13" customFormat="1" x14ac:dyDescent="0.2">
      <c r="B206" s="159"/>
      <c r="D206" s="155" t="s">
        <v>171</v>
      </c>
      <c r="E206" s="160" t="s">
        <v>1</v>
      </c>
      <c r="F206" s="161" t="s">
        <v>736</v>
      </c>
      <c r="H206" s="160" t="s">
        <v>1</v>
      </c>
      <c r="L206" s="159"/>
      <c r="M206" s="162"/>
      <c r="N206" s="163"/>
      <c r="O206" s="163"/>
      <c r="P206" s="163"/>
      <c r="Q206" s="163"/>
      <c r="R206" s="163"/>
      <c r="S206" s="163"/>
      <c r="T206" s="164"/>
      <c r="AT206" s="160" t="s">
        <v>171</v>
      </c>
      <c r="AU206" s="160" t="s">
        <v>81</v>
      </c>
      <c r="AV206" s="13" t="s">
        <v>19</v>
      </c>
      <c r="AW206" s="13" t="s">
        <v>31</v>
      </c>
      <c r="AX206" s="13" t="s">
        <v>74</v>
      </c>
      <c r="AY206" s="160" t="s">
        <v>160</v>
      </c>
    </row>
    <row r="207" spans="1:65" s="14" customFormat="1" x14ac:dyDescent="0.2">
      <c r="B207" s="165"/>
      <c r="D207" s="155" t="s">
        <v>171</v>
      </c>
      <c r="E207" s="166" t="s">
        <v>1</v>
      </c>
      <c r="F207" s="167" t="s">
        <v>1669</v>
      </c>
      <c r="H207" s="168">
        <v>15.2</v>
      </c>
      <c r="L207" s="165"/>
      <c r="M207" s="169"/>
      <c r="N207" s="170"/>
      <c r="O207" s="170"/>
      <c r="P207" s="170"/>
      <c r="Q207" s="170"/>
      <c r="R207" s="170"/>
      <c r="S207" s="170"/>
      <c r="T207" s="171"/>
      <c r="AT207" s="166" t="s">
        <v>171</v>
      </c>
      <c r="AU207" s="166" t="s">
        <v>81</v>
      </c>
      <c r="AV207" s="14" t="s">
        <v>81</v>
      </c>
      <c r="AW207" s="14" t="s">
        <v>31</v>
      </c>
      <c r="AX207" s="14" t="s">
        <v>74</v>
      </c>
      <c r="AY207" s="166" t="s">
        <v>160</v>
      </c>
    </row>
    <row r="208" spans="1:65" s="14" customFormat="1" x14ac:dyDescent="0.2">
      <c r="B208" s="165"/>
      <c r="D208" s="155" t="s">
        <v>171</v>
      </c>
      <c r="E208" s="166" t="s">
        <v>1</v>
      </c>
      <c r="F208" s="167" t="s">
        <v>1670</v>
      </c>
      <c r="H208" s="168">
        <v>11.2</v>
      </c>
      <c r="L208" s="165"/>
      <c r="M208" s="169"/>
      <c r="N208" s="170"/>
      <c r="O208" s="170"/>
      <c r="P208" s="170"/>
      <c r="Q208" s="170"/>
      <c r="R208" s="170"/>
      <c r="S208" s="170"/>
      <c r="T208" s="171"/>
      <c r="AT208" s="166" t="s">
        <v>171</v>
      </c>
      <c r="AU208" s="166" t="s">
        <v>81</v>
      </c>
      <c r="AV208" s="14" t="s">
        <v>81</v>
      </c>
      <c r="AW208" s="14" t="s">
        <v>31</v>
      </c>
      <c r="AX208" s="14" t="s">
        <v>74</v>
      </c>
      <c r="AY208" s="166" t="s">
        <v>160</v>
      </c>
    </row>
    <row r="209" spans="1:65" s="15" customFormat="1" x14ac:dyDescent="0.2">
      <c r="B209" s="172"/>
      <c r="D209" s="155" t="s">
        <v>171</v>
      </c>
      <c r="E209" s="173" t="s">
        <v>1</v>
      </c>
      <c r="F209" s="174" t="s">
        <v>176</v>
      </c>
      <c r="H209" s="175">
        <v>74.042000000000002</v>
      </c>
      <c r="L209" s="172"/>
      <c r="M209" s="176"/>
      <c r="N209" s="177"/>
      <c r="O209" s="177"/>
      <c r="P209" s="177"/>
      <c r="Q209" s="177"/>
      <c r="R209" s="177"/>
      <c r="S209" s="177"/>
      <c r="T209" s="178"/>
      <c r="AT209" s="173" t="s">
        <v>171</v>
      </c>
      <c r="AU209" s="173" t="s">
        <v>81</v>
      </c>
      <c r="AV209" s="15" t="s">
        <v>167</v>
      </c>
      <c r="AW209" s="15" t="s">
        <v>31</v>
      </c>
      <c r="AX209" s="15" t="s">
        <v>19</v>
      </c>
      <c r="AY209" s="173" t="s">
        <v>160</v>
      </c>
    </row>
    <row r="210" spans="1:65" s="2" customFormat="1" ht="16.5" customHeight="1" x14ac:dyDescent="0.2">
      <c r="A210" s="30"/>
      <c r="B210" s="142"/>
      <c r="C210" s="187" t="s">
        <v>268</v>
      </c>
      <c r="D210" s="187" t="s">
        <v>291</v>
      </c>
      <c r="E210" s="188" t="s">
        <v>309</v>
      </c>
      <c r="F210" s="189" t="s">
        <v>310</v>
      </c>
      <c r="G210" s="190" t="s">
        <v>311</v>
      </c>
      <c r="H210" s="191">
        <v>1.111</v>
      </c>
      <c r="I210" s="192">
        <v>0</v>
      </c>
      <c r="J210" s="192">
        <f>ROUND(I210*H210,2)</f>
        <v>0</v>
      </c>
      <c r="K210" s="189" t="s">
        <v>166</v>
      </c>
      <c r="L210" s="193"/>
      <c r="M210" s="194" t="s">
        <v>1</v>
      </c>
      <c r="N210" s="195" t="s">
        <v>39</v>
      </c>
      <c r="O210" s="151">
        <v>0</v>
      </c>
      <c r="P210" s="151">
        <f>O210*H210</f>
        <v>0</v>
      </c>
      <c r="Q210" s="151">
        <v>1E-3</v>
      </c>
      <c r="R210" s="151">
        <f>Q210*H210</f>
        <v>1.111E-3</v>
      </c>
      <c r="S210" s="151">
        <v>0</v>
      </c>
      <c r="T210" s="152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3" t="s">
        <v>231</v>
      </c>
      <c r="AT210" s="153" t="s">
        <v>291</v>
      </c>
      <c r="AU210" s="153" t="s">
        <v>81</v>
      </c>
      <c r="AY210" s="18" t="s">
        <v>160</v>
      </c>
      <c r="BE210" s="154">
        <f>IF(N210="základní",J210,0)</f>
        <v>0</v>
      </c>
      <c r="BF210" s="154">
        <f>IF(N210="snížená",J210,0)</f>
        <v>0</v>
      </c>
      <c r="BG210" s="154">
        <f>IF(N210="zákl. přenesená",J210,0)</f>
        <v>0</v>
      </c>
      <c r="BH210" s="154">
        <f>IF(N210="sníž. přenesená",J210,0)</f>
        <v>0</v>
      </c>
      <c r="BI210" s="154">
        <f>IF(N210="nulová",J210,0)</f>
        <v>0</v>
      </c>
      <c r="BJ210" s="18" t="s">
        <v>19</v>
      </c>
      <c r="BK210" s="154">
        <f>ROUND(I210*H210,2)</f>
        <v>0</v>
      </c>
      <c r="BL210" s="18" t="s">
        <v>167</v>
      </c>
      <c r="BM210" s="153" t="s">
        <v>792</v>
      </c>
    </row>
    <row r="211" spans="1:65" s="2" customFormat="1" x14ac:dyDescent="0.2">
      <c r="A211" s="30"/>
      <c r="B211" s="31"/>
      <c r="C211" s="30"/>
      <c r="D211" s="155" t="s">
        <v>169</v>
      </c>
      <c r="E211" s="30"/>
      <c r="F211" s="156" t="s">
        <v>310</v>
      </c>
      <c r="G211" s="30"/>
      <c r="H211" s="30"/>
      <c r="I211" s="30"/>
      <c r="J211" s="30"/>
      <c r="K211" s="30"/>
      <c r="L211" s="31"/>
      <c r="M211" s="157"/>
      <c r="N211" s="158"/>
      <c r="O211" s="56"/>
      <c r="P211" s="56"/>
      <c r="Q211" s="56"/>
      <c r="R211" s="56"/>
      <c r="S211" s="56"/>
      <c r="T211" s="57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T211" s="18" t="s">
        <v>169</v>
      </c>
      <c r="AU211" s="18" t="s">
        <v>81</v>
      </c>
    </row>
    <row r="212" spans="1:65" s="14" customFormat="1" x14ac:dyDescent="0.2">
      <c r="B212" s="165"/>
      <c r="D212" s="155" t="s">
        <v>171</v>
      </c>
      <c r="E212" s="166" t="s">
        <v>1</v>
      </c>
      <c r="F212" s="167" t="s">
        <v>1671</v>
      </c>
      <c r="H212" s="168">
        <v>1.111</v>
      </c>
      <c r="L212" s="165"/>
      <c r="M212" s="169"/>
      <c r="N212" s="170"/>
      <c r="O212" s="170"/>
      <c r="P212" s="170"/>
      <c r="Q212" s="170"/>
      <c r="R212" s="170"/>
      <c r="S212" s="170"/>
      <c r="T212" s="171"/>
      <c r="AT212" s="166" t="s">
        <v>171</v>
      </c>
      <c r="AU212" s="166" t="s">
        <v>81</v>
      </c>
      <c r="AV212" s="14" t="s">
        <v>81</v>
      </c>
      <c r="AW212" s="14" t="s">
        <v>31</v>
      </c>
      <c r="AX212" s="14" t="s">
        <v>74</v>
      </c>
      <c r="AY212" s="166" t="s">
        <v>160</v>
      </c>
    </row>
    <row r="213" spans="1:65" s="15" customFormat="1" x14ac:dyDescent="0.2">
      <c r="B213" s="172"/>
      <c r="D213" s="155" t="s">
        <v>171</v>
      </c>
      <c r="E213" s="173" t="s">
        <v>1</v>
      </c>
      <c r="F213" s="174" t="s">
        <v>176</v>
      </c>
      <c r="H213" s="175">
        <v>1.111</v>
      </c>
      <c r="L213" s="172"/>
      <c r="M213" s="176"/>
      <c r="N213" s="177"/>
      <c r="O213" s="177"/>
      <c r="P213" s="177"/>
      <c r="Q213" s="177"/>
      <c r="R213" s="177"/>
      <c r="S213" s="177"/>
      <c r="T213" s="178"/>
      <c r="AT213" s="173" t="s">
        <v>171</v>
      </c>
      <c r="AU213" s="173" t="s">
        <v>81</v>
      </c>
      <c r="AV213" s="15" t="s">
        <v>167</v>
      </c>
      <c r="AW213" s="15" t="s">
        <v>31</v>
      </c>
      <c r="AX213" s="15" t="s">
        <v>19</v>
      </c>
      <c r="AY213" s="173" t="s">
        <v>160</v>
      </c>
    </row>
    <row r="214" spans="1:65" s="2" customFormat="1" ht="24" customHeight="1" x14ac:dyDescent="0.2">
      <c r="A214" s="30"/>
      <c r="B214" s="142"/>
      <c r="C214" s="143" t="s">
        <v>8</v>
      </c>
      <c r="D214" s="143" t="s">
        <v>162</v>
      </c>
      <c r="E214" s="144" t="s">
        <v>794</v>
      </c>
      <c r="F214" s="145" t="s">
        <v>795</v>
      </c>
      <c r="G214" s="146" t="s">
        <v>165</v>
      </c>
      <c r="H214" s="147">
        <v>74.042000000000002</v>
      </c>
      <c r="I214" s="148">
        <v>0</v>
      </c>
      <c r="J214" s="148">
        <f>ROUND(I214*H214,2)</f>
        <v>0</v>
      </c>
      <c r="K214" s="145" t="s">
        <v>166</v>
      </c>
      <c r="L214" s="31"/>
      <c r="M214" s="149" t="s">
        <v>1</v>
      </c>
      <c r="N214" s="150" t="s">
        <v>39</v>
      </c>
      <c r="O214" s="151">
        <v>0.19</v>
      </c>
      <c r="P214" s="151">
        <f>O214*H214</f>
        <v>14.06798</v>
      </c>
      <c r="Q214" s="151">
        <v>0</v>
      </c>
      <c r="R214" s="151">
        <f>Q214*H214</f>
        <v>0</v>
      </c>
      <c r="S214" s="151">
        <v>0</v>
      </c>
      <c r="T214" s="152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3" t="s">
        <v>167</v>
      </c>
      <c r="AT214" s="153" t="s">
        <v>162</v>
      </c>
      <c r="AU214" s="153" t="s">
        <v>81</v>
      </c>
      <c r="AY214" s="18" t="s">
        <v>160</v>
      </c>
      <c r="BE214" s="154">
        <f>IF(N214="základní",J214,0)</f>
        <v>0</v>
      </c>
      <c r="BF214" s="154">
        <f>IF(N214="snížená",J214,0)</f>
        <v>0</v>
      </c>
      <c r="BG214" s="154">
        <f>IF(N214="zákl. přenesená",J214,0)</f>
        <v>0</v>
      </c>
      <c r="BH214" s="154">
        <f>IF(N214="sníž. přenesená",J214,0)</f>
        <v>0</v>
      </c>
      <c r="BI214" s="154">
        <f>IF(N214="nulová",J214,0)</f>
        <v>0</v>
      </c>
      <c r="BJ214" s="18" t="s">
        <v>19</v>
      </c>
      <c r="BK214" s="154">
        <f>ROUND(I214*H214,2)</f>
        <v>0</v>
      </c>
      <c r="BL214" s="18" t="s">
        <v>167</v>
      </c>
      <c r="BM214" s="153" t="s">
        <v>796</v>
      </c>
    </row>
    <row r="215" spans="1:65" s="2" customFormat="1" ht="19.5" x14ac:dyDescent="0.2">
      <c r="A215" s="30"/>
      <c r="B215" s="31"/>
      <c r="C215" s="30"/>
      <c r="D215" s="155" t="s">
        <v>169</v>
      </c>
      <c r="E215" s="30"/>
      <c r="F215" s="156" t="s">
        <v>797</v>
      </c>
      <c r="G215" s="30"/>
      <c r="H215" s="30"/>
      <c r="I215" s="30"/>
      <c r="J215" s="30"/>
      <c r="K215" s="30"/>
      <c r="L215" s="31"/>
      <c r="M215" s="157"/>
      <c r="N215" s="158"/>
      <c r="O215" s="56"/>
      <c r="P215" s="56"/>
      <c r="Q215" s="56"/>
      <c r="R215" s="56"/>
      <c r="S215" s="56"/>
      <c r="T215" s="57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T215" s="18" t="s">
        <v>169</v>
      </c>
      <c r="AU215" s="18" t="s">
        <v>81</v>
      </c>
    </row>
    <row r="216" spans="1:65" s="14" customFormat="1" x14ac:dyDescent="0.2">
      <c r="B216" s="165"/>
      <c r="D216" s="155" t="s">
        <v>171</v>
      </c>
      <c r="E216" s="166" t="s">
        <v>1</v>
      </c>
      <c r="F216" s="167" t="s">
        <v>1672</v>
      </c>
      <c r="H216" s="168">
        <v>74.042000000000002</v>
      </c>
      <c r="L216" s="165"/>
      <c r="M216" s="169"/>
      <c r="N216" s="170"/>
      <c r="O216" s="170"/>
      <c r="P216" s="170"/>
      <c r="Q216" s="170"/>
      <c r="R216" s="170"/>
      <c r="S216" s="170"/>
      <c r="T216" s="171"/>
      <c r="AT216" s="166" t="s">
        <v>171</v>
      </c>
      <c r="AU216" s="166" t="s">
        <v>81</v>
      </c>
      <c r="AV216" s="14" t="s">
        <v>81</v>
      </c>
      <c r="AW216" s="14" t="s">
        <v>31</v>
      </c>
      <c r="AX216" s="14" t="s">
        <v>19</v>
      </c>
      <c r="AY216" s="166" t="s">
        <v>160</v>
      </c>
    </row>
    <row r="217" spans="1:65" s="12" customFormat="1" ht="22.9" customHeight="1" x14ac:dyDescent="0.2">
      <c r="B217" s="130"/>
      <c r="D217" s="131" t="s">
        <v>73</v>
      </c>
      <c r="E217" s="140" t="s">
        <v>81</v>
      </c>
      <c r="F217" s="140" t="s">
        <v>1181</v>
      </c>
      <c r="J217" s="141">
        <f>BK217</f>
        <v>0</v>
      </c>
      <c r="L217" s="130"/>
      <c r="M217" s="134"/>
      <c r="N217" s="135"/>
      <c r="O217" s="135"/>
      <c r="P217" s="136">
        <f>SUM(P218:P252)</f>
        <v>577.30657100000008</v>
      </c>
      <c r="Q217" s="135"/>
      <c r="R217" s="136">
        <f>SUM(R218:R252)</f>
        <v>16.9105458408396</v>
      </c>
      <c r="S217" s="135"/>
      <c r="T217" s="137">
        <f>SUM(T218:T252)</f>
        <v>0</v>
      </c>
      <c r="AR217" s="131" t="s">
        <v>19</v>
      </c>
      <c r="AT217" s="138" t="s">
        <v>73</v>
      </c>
      <c r="AU217" s="138" t="s">
        <v>19</v>
      </c>
      <c r="AY217" s="131" t="s">
        <v>160</v>
      </c>
      <c r="BK217" s="139">
        <f>SUM(BK218:BK252)</f>
        <v>0</v>
      </c>
    </row>
    <row r="218" spans="1:65" s="2" customFormat="1" ht="24" customHeight="1" x14ac:dyDescent="0.2">
      <c r="A218" s="30"/>
      <c r="B218" s="142"/>
      <c r="C218" s="143" t="s">
        <v>279</v>
      </c>
      <c r="D218" s="143" t="s">
        <v>162</v>
      </c>
      <c r="E218" s="144" t="s">
        <v>320</v>
      </c>
      <c r="F218" s="145" t="s">
        <v>321</v>
      </c>
      <c r="G218" s="146" t="s">
        <v>165</v>
      </c>
      <c r="H218" s="147">
        <v>69.3</v>
      </c>
      <c r="I218" s="148">
        <v>0</v>
      </c>
      <c r="J218" s="148">
        <f>ROUND(I218*H218,2)</f>
        <v>0</v>
      </c>
      <c r="K218" s="145" t="s">
        <v>166</v>
      </c>
      <c r="L218" s="31"/>
      <c r="M218" s="149" t="s">
        <v>1</v>
      </c>
      <c r="N218" s="150" t="s">
        <v>39</v>
      </c>
      <c r="O218" s="151">
        <v>7.4999999999999997E-2</v>
      </c>
      <c r="P218" s="151">
        <f>O218*H218</f>
        <v>5.1974999999999998</v>
      </c>
      <c r="Q218" s="151">
        <v>1.6694E-4</v>
      </c>
      <c r="R218" s="151">
        <f>Q218*H218</f>
        <v>1.1568941999999999E-2</v>
      </c>
      <c r="S218" s="151">
        <v>0</v>
      </c>
      <c r="T218" s="152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53" t="s">
        <v>167</v>
      </c>
      <c r="AT218" s="153" t="s">
        <v>162</v>
      </c>
      <c r="AU218" s="153" t="s">
        <v>81</v>
      </c>
      <c r="AY218" s="18" t="s">
        <v>160</v>
      </c>
      <c r="BE218" s="154">
        <f>IF(N218="základní",J218,0)</f>
        <v>0</v>
      </c>
      <c r="BF218" s="154">
        <f>IF(N218="snížená",J218,0)</f>
        <v>0</v>
      </c>
      <c r="BG218" s="154">
        <f>IF(N218="zákl. přenesená",J218,0)</f>
        <v>0</v>
      </c>
      <c r="BH218" s="154">
        <f>IF(N218="sníž. přenesená",J218,0)</f>
        <v>0</v>
      </c>
      <c r="BI218" s="154">
        <f>IF(N218="nulová",J218,0)</f>
        <v>0</v>
      </c>
      <c r="BJ218" s="18" t="s">
        <v>19</v>
      </c>
      <c r="BK218" s="154">
        <f>ROUND(I218*H218,2)</f>
        <v>0</v>
      </c>
      <c r="BL218" s="18" t="s">
        <v>167</v>
      </c>
      <c r="BM218" s="153" t="s">
        <v>1182</v>
      </c>
    </row>
    <row r="219" spans="1:65" s="2" customFormat="1" ht="19.5" x14ac:dyDescent="0.2">
      <c r="A219" s="30"/>
      <c r="B219" s="31"/>
      <c r="C219" s="30"/>
      <c r="D219" s="155" t="s">
        <v>169</v>
      </c>
      <c r="E219" s="30"/>
      <c r="F219" s="156" t="s">
        <v>323</v>
      </c>
      <c r="G219" s="30"/>
      <c r="H219" s="30"/>
      <c r="I219" s="30"/>
      <c r="J219" s="30"/>
      <c r="K219" s="30"/>
      <c r="L219" s="31"/>
      <c r="M219" s="157"/>
      <c r="N219" s="158"/>
      <c r="O219" s="56"/>
      <c r="P219" s="56"/>
      <c r="Q219" s="56"/>
      <c r="R219" s="56"/>
      <c r="S219" s="56"/>
      <c r="T219" s="57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T219" s="18" t="s">
        <v>169</v>
      </c>
      <c r="AU219" s="18" t="s">
        <v>81</v>
      </c>
    </row>
    <row r="220" spans="1:65" s="13" customFormat="1" x14ac:dyDescent="0.2">
      <c r="B220" s="159"/>
      <c r="D220" s="155" t="s">
        <v>171</v>
      </c>
      <c r="E220" s="160" t="s">
        <v>1</v>
      </c>
      <c r="F220" s="161" t="s">
        <v>1071</v>
      </c>
      <c r="H220" s="160" t="s">
        <v>1</v>
      </c>
      <c r="L220" s="159"/>
      <c r="M220" s="162"/>
      <c r="N220" s="163"/>
      <c r="O220" s="163"/>
      <c r="P220" s="163"/>
      <c r="Q220" s="163"/>
      <c r="R220" s="163"/>
      <c r="S220" s="163"/>
      <c r="T220" s="164"/>
      <c r="AT220" s="160" t="s">
        <v>171</v>
      </c>
      <c r="AU220" s="160" t="s">
        <v>81</v>
      </c>
      <c r="AV220" s="13" t="s">
        <v>19</v>
      </c>
      <c r="AW220" s="13" t="s">
        <v>31</v>
      </c>
      <c r="AX220" s="13" t="s">
        <v>74</v>
      </c>
      <c r="AY220" s="160" t="s">
        <v>160</v>
      </c>
    </row>
    <row r="221" spans="1:65" s="14" customFormat="1" x14ac:dyDescent="0.2">
      <c r="B221" s="165"/>
      <c r="D221" s="155" t="s">
        <v>171</v>
      </c>
      <c r="E221" s="166" t="s">
        <v>1</v>
      </c>
      <c r="F221" s="167" t="s">
        <v>1673</v>
      </c>
      <c r="H221" s="168">
        <v>69.3</v>
      </c>
      <c r="L221" s="165"/>
      <c r="M221" s="169"/>
      <c r="N221" s="170"/>
      <c r="O221" s="170"/>
      <c r="P221" s="170"/>
      <c r="Q221" s="170"/>
      <c r="R221" s="170"/>
      <c r="S221" s="170"/>
      <c r="T221" s="171"/>
      <c r="AT221" s="166" t="s">
        <v>171</v>
      </c>
      <c r="AU221" s="166" t="s">
        <v>81</v>
      </c>
      <c r="AV221" s="14" t="s">
        <v>81</v>
      </c>
      <c r="AW221" s="14" t="s">
        <v>31</v>
      </c>
      <c r="AX221" s="14" t="s">
        <v>19</v>
      </c>
      <c r="AY221" s="166" t="s">
        <v>160</v>
      </c>
    </row>
    <row r="222" spans="1:65" s="2" customFormat="1" ht="24" customHeight="1" x14ac:dyDescent="0.2">
      <c r="A222" s="30"/>
      <c r="B222" s="142"/>
      <c r="C222" s="187" t="s">
        <v>290</v>
      </c>
      <c r="D222" s="187" t="s">
        <v>291</v>
      </c>
      <c r="E222" s="188" t="s">
        <v>330</v>
      </c>
      <c r="F222" s="189" t="s">
        <v>331</v>
      </c>
      <c r="G222" s="190" t="s">
        <v>165</v>
      </c>
      <c r="H222" s="191">
        <v>69.3</v>
      </c>
      <c r="I222" s="192">
        <v>0</v>
      </c>
      <c r="J222" s="192">
        <f>ROUND(I222*H222,2)</f>
        <v>0</v>
      </c>
      <c r="K222" s="189" t="s">
        <v>166</v>
      </c>
      <c r="L222" s="193"/>
      <c r="M222" s="194" t="s">
        <v>1</v>
      </c>
      <c r="N222" s="195" t="s">
        <v>39</v>
      </c>
      <c r="O222" s="151">
        <v>0</v>
      </c>
      <c r="P222" s="151">
        <f>O222*H222</f>
        <v>0</v>
      </c>
      <c r="Q222" s="151">
        <v>5.9999999999999995E-4</v>
      </c>
      <c r="R222" s="151">
        <f>Q222*H222</f>
        <v>4.1579999999999992E-2</v>
      </c>
      <c r="S222" s="151">
        <v>0</v>
      </c>
      <c r="T222" s="152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3" t="s">
        <v>231</v>
      </c>
      <c r="AT222" s="153" t="s">
        <v>291</v>
      </c>
      <c r="AU222" s="153" t="s">
        <v>81</v>
      </c>
      <c r="AY222" s="18" t="s">
        <v>160</v>
      </c>
      <c r="BE222" s="154">
        <f>IF(N222="základní",J222,0)</f>
        <v>0</v>
      </c>
      <c r="BF222" s="154">
        <f>IF(N222="snížená",J222,0)</f>
        <v>0</v>
      </c>
      <c r="BG222" s="154">
        <f>IF(N222="zákl. přenesená",J222,0)</f>
        <v>0</v>
      </c>
      <c r="BH222" s="154">
        <f>IF(N222="sníž. přenesená",J222,0)</f>
        <v>0</v>
      </c>
      <c r="BI222" s="154">
        <f>IF(N222="nulová",J222,0)</f>
        <v>0</v>
      </c>
      <c r="BJ222" s="18" t="s">
        <v>19</v>
      </c>
      <c r="BK222" s="154">
        <f>ROUND(I222*H222,2)</f>
        <v>0</v>
      </c>
      <c r="BL222" s="18" t="s">
        <v>167</v>
      </c>
      <c r="BM222" s="153" t="s">
        <v>1184</v>
      </c>
    </row>
    <row r="223" spans="1:65" s="2" customFormat="1" ht="19.5" x14ac:dyDescent="0.2">
      <c r="A223" s="30"/>
      <c r="B223" s="31"/>
      <c r="C223" s="30"/>
      <c r="D223" s="155" t="s">
        <v>169</v>
      </c>
      <c r="E223" s="30"/>
      <c r="F223" s="156" t="s">
        <v>331</v>
      </c>
      <c r="G223" s="30"/>
      <c r="H223" s="30"/>
      <c r="I223" s="30"/>
      <c r="J223" s="30"/>
      <c r="K223" s="30"/>
      <c r="L223" s="31"/>
      <c r="M223" s="157"/>
      <c r="N223" s="158"/>
      <c r="O223" s="56"/>
      <c r="P223" s="56"/>
      <c r="Q223" s="56"/>
      <c r="R223" s="56"/>
      <c r="S223" s="56"/>
      <c r="T223" s="57"/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T223" s="18" t="s">
        <v>169</v>
      </c>
      <c r="AU223" s="18" t="s">
        <v>81</v>
      </c>
    </row>
    <row r="224" spans="1:65" s="2" customFormat="1" ht="24" customHeight="1" x14ac:dyDescent="0.2">
      <c r="A224" s="30"/>
      <c r="B224" s="142"/>
      <c r="C224" s="143" t="s">
        <v>296</v>
      </c>
      <c r="D224" s="143" t="s">
        <v>162</v>
      </c>
      <c r="E224" s="144" t="s">
        <v>1355</v>
      </c>
      <c r="F224" s="145" t="s">
        <v>1356</v>
      </c>
      <c r="G224" s="146" t="s">
        <v>186</v>
      </c>
      <c r="H224" s="147">
        <v>315.8</v>
      </c>
      <c r="I224" s="148">
        <v>0</v>
      </c>
      <c r="J224" s="148">
        <f>ROUND(I224*H224,2)</f>
        <v>0</v>
      </c>
      <c r="K224" s="145" t="s">
        <v>166</v>
      </c>
      <c r="L224" s="31"/>
      <c r="M224" s="149" t="s">
        <v>1</v>
      </c>
      <c r="N224" s="150" t="s">
        <v>39</v>
      </c>
      <c r="O224" s="151">
        <v>1.4350000000000001</v>
      </c>
      <c r="P224" s="151">
        <f>O224*H224</f>
        <v>453.17300000000006</v>
      </c>
      <c r="Q224" s="151">
        <v>1.56E-4</v>
      </c>
      <c r="R224" s="151">
        <f>Q224*H224</f>
        <v>4.9264799999999997E-2</v>
      </c>
      <c r="S224" s="151">
        <v>0</v>
      </c>
      <c r="T224" s="152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3" t="s">
        <v>167</v>
      </c>
      <c r="AT224" s="153" t="s">
        <v>162</v>
      </c>
      <c r="AU224" s="153" t="s">
        <v>81</v>
      </c>
      <c r="AY224" s="18" t="s">
        <v>160</v>
      </c>
      <c r="BE224" s="154">
        <f>IF(N224="základní",J224,0)</f>
        <v>0</v>
      </c>
      <c r="BF224" s="154">
        <f>IF(N224="snížená",J224,0)</f>
        <v>0</v>
      </c>
      <c r="BG224" s="154">
        <f>IF(N224="zákl. přenesená",J224,0)</f>
        <v>0</v>
      </c>
      <c r="BH224" s="154">
        <f>IF(N224="sníž. přenesená",J224,0)</f>
        <v>0</v>
      </c>
      <c r="BI224" s="154">
        <f>IF(N224="nulová",J224,0)</f>
        <v>0</v>
      </c>
      <c r="BJ224" s="18" t="s">
        <v>19</v>
      </c>
      <c r="BK224" s="154">
        <f>ROUND(I224*H224,2)</f>
        <v>0</v>
      </c>
      <c r="BL224" s="18" t="s">
        <v>167</v>
      </c>
      <c r="BM224" s="153" t="s">
        <v>1357</v>
      </c>
    </row>
    <row r="225" spans="1:65" s="2" customFormat="1" ht="19.5" x14ac:dyDescent="0.2">
      <c r="A225" s="30"/>
      <c r="B225" s="31"/>
      <c r="C225" s="30"/>
      <c r="D225" s="155" t="s">
        <v>169</v>
      </c>
      <c r="E225" s="30"/>
      <c r="F225" s="156" t="s">
        <v>1358</v>
      </c>
      <c r="G225" s="30"/>
      <c r="H225" s="30"/>
      <c r="I225" s="30"/>
      <c r="J225" s="30"/>
      <c r="K225" s="30"/>
      <c r="L225" s="31"/>
      <c r="M225" s="157"/>
      <c r="N225" s="158"/>
      <c r="O225" s="56"/>
      <c r="P225" s="56"/>
      <c r="Q225" s="56"/>
      <c r="R225" s="56"/>
      <c r="S225" s="56"/>
      <c r="T225" s="57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T225" s="18" t="s">
        <v>169</v>
      </c>
      <c r="AU225" s="18" t="s">
        <v>81</v>
      </c>
    </row>
    <row r="226" spans="1:65" s="13" customFormat="1" x14ac:dyDescent="0.2">
      <c r="B226" s="159"/>
      <c r="D226" s="155" t="s">
        <v>171</v>
      </c>
      <c r="E226" s="160" t="s">
        <v>1</v>
      </c>
      <c r="F226" s="161" t="s">
        <v>1674</v>
      </c>
      <c r="H226" s="160" t="s">
        <v>1</v>
      </c>
      <c r="L226" s="159"/>
      <c r="M226" s="162"/>
      <c r="N226" s="163"/>
      <c r="O226" s="163"/>
      <c r="P226" s="163"/>
      <c r="Q226" s="163"/>
      <c r="R226" s="163"/>
      <c r="S226" s="163"/>
      <c r="T226" s="164"/>
      <c r="AT226" s="160" t="s">
        <v>171</v>
      </c>
      <c r="AU226" s="160" t="s">
        <v>81</v>
      </c>
      <c r="AV226" s="13" t="s">
        <v>19</v>
      </c>
      <c r="AW226" s="13" t="s">
        <v>31</v>
      </c>
      <c r="AX226" s="13" t="s">
        <v>74</v>
      </c>
      <c r="AY226" s="160" t="s">
        <v>160</v>
      </c>
    </row>
    <row r="227" spans="1:65" s="14" customFormat="1" x14ac:dyDescent="0.2">
      <c r="B227" s="165"/>
      <c r="D227" s="155" t="s">
        <v>171</v>
      </c>
      <c r="E227" s="166" t="s">
        <v>1</v>
      </c>
      <c r="F227" s="167" t="s">
        <v>1675</v>
      </c>
      <c r="H227" s="168">
        <v>147</v>
      </c>
      <c r="L227" s="165"/>
      <c r="M227" s="169"/>
      <c r="N227" s="170"/>
      <c r="O227" s="170"/>
      <c r="P227" s="170"/>
      <c r="Q227" s="170"/>
      <c r="R227" s="170"/>
      <c r="S227" s="170"/>
      <c r="T227" s="171"/>
      <c r="AT227" s="166" t="s">
        <v>171</v>
      </c>
      <c r="AU227" s="166" t="s">
        <v>81</v>
      </c>
      <c r="AV227" s="14" t="s">
        <v>81</v>
      </c>
      <c r="AW227" s="14" t="s">
        <v>31</v>
      </c>
      <c r="AX227" s="14" t="s">
        <v>74</v>
      </c>
      <c r="AY227" s="166" t="s">
        <v>160</v>
      </c>
    </row>
    <row r="228" spans="1:65" s="13" customFormat="1" x14ac:dyDescent="0.2">
      <c r="B228" s="159"/>
      <c r="D228" s="155" t="s">
        <v>171</v>
      </c>
      <c r="E228" s="160" t="s">
        <v>1</v>
      </c>
      <c r="F228" s="161" t="s">
        <v>1362</v>
      </c>
      <c r="H228" s="160" t="s">
        <v>1</v>
      </c>
      <c r="L228" s="159"/>
      <c r="M228" s="162"/>
      <c r="N228" s="163"/>
      <c r="O228" s="163"/>
      <c r="P228" s="163"/>
      <c r="Q228" s="163"/>
      <c r="R228" s="163"/>
      <c r="S228" s="163"/>
      <c r="T228" s="164"/>
      <c r="AT228" s="160" t="s">
        <v>171</v>
      </c>
      <c r="AU228" s="160" t="s">
        <v>81</v>
      </c>
      <c r="AV228" s="13" t="s">
        <v>19</v>
      </c>
      <c r="AW228" s="13" t="s">
        <v>31</v>
      </c>
      <c r="AX228" s="13" t="s">
        <v>74</v>
      </c>
      <c r="AY228" s="160" t="s">
        <v>160</v>
      </c>
    </row>
    <row r="229" spans="1:65" s="14" customFormat="1" x14ac:dyDescent="0.2">
      <c r="B229" s="165"/>
      <c r="D229" s="155" t="s">
        <v>171</v>
      </c>
      <c r="E229" s="166" t="s">
        <v>1</v>
      </c>
      <c r="F229" s="167" t="s">
        <v>296</v>
      </c>
      <c r="H229" s="168">
        <v>18</v>
      </c>
      <c r="L229" s="165"/>
      <c r="M229" s="169"/>
      <c r="N229" s="170"/>
      <c r="O229" s="170"/>
      <c r="P229" s="170"/>
      <c r="Q229" s="170"/>
      <c r="R229" s="170"/>
      <c r="S229" s="170"/>
      <c r="T229" s="171"/>
      <c r="AT229" s="166" t="s">
        <v>171</v>
      </c>
      <c r="AU229" s="166" t="s">
        <v>81</v>
      </c>
      <c r="AV229" s="14" t="s">
        <v>81</v>
      </c>
      <c r="AW229" s="14" t="s">
        <v>31</v>
      </c>
      <c r="AX229" s="14" t="s">
        <v>74</v>
      </c>
      <c r="AY229" s="166" t="s">
        <v>160</v>
      </c>
    </row>
    <row r="230" spans="1:65" s="13" customFormat="1" x14ac:dyDescent="0.2">
      <c r="B230" s="159"/>
      <c r="D230" s="155" t="s">
        <v>171</v>
      </c>
      <c r="E230" s="160" t="s">
        <v>1</v>
      </c>
      <c r="F230" s="161" t="s">
        <v>1363</v>
      </c>
      <c r="H230" s="160" t="s">
        <v>1</v>
      </c>
      <c r="L230" s="159"/>
      <c r="M230" s="162"/>
      <c r="N230" s="163"/>
      <c r="O230" s="163"/>
      <c r="P230" s="163"/>
      <c r="Q230" s="163"/>
      <c r="R230" s="163"/>
      <c r="S230" s="163"/>
      <c r="T230" s="164"/>
      <c r="AT230" s="160" t="s">
        <v>171</v>
      </c>
      <c r="AU230" s="160" t="s">
        <v>81</v>
      </c>
      <c r="AV230" s="13" t="s">
        <v>19</v>
      </c>
      <c r="AW230" s="13" t="s">
        <v>31</v>
      </c>
      <c r="AX230" s="13" t="s">
        <v>74</v>
      </c>
      <c r="AY230" s="160" t="s">
        <v>160</v>
      </c>
    </row>
    <row r="231" spans="1:65" s="14" customFormat="1" x14ac:dyDescent="0.2">
      <c r="B231" s="165"/>
      <c r="D231" s="155" t="s">
        <v>171</v>
      </c>
      <c r="E231" s="166" t="s">
        <v>1</v>
      </c>
      <c r="F231" s="167" t="s">
        <v>1676</v>
      </c>
      <c r="H231" s="168">
        <v>150.80000000000001</v>
      </c>
      <c r="L231" s="165"/>
      <c r="M231" s="169"/>
      <c r="N231" s="170"/>
      <c r="O231" s="170"/>
      <c r="P231" s="170"/>
      <c r="Q231" s="170"/>
      <c r="R231" s="170"/>
      <c r="S231" s="170"/>
      <c r="T231" s="171"/>
      <c r="AT231" s="166" t="s">
        <v>171</v>
      </c>
      <c r="AU231" s="166" t="s">
        <v>81</v>
      </c>
      <c r="AV231" s="14" t="s">
        <v>81</v>
      </c>
      <c r="AW231" s="14" t="s">
        <v>31</v>
      </c>
      <c r="AX231" s="14" t="s">
        <v>74</v>
      </c>
      <c r="AY231" s="166" t="s">
        <v>160</v>
      </c>
    </row>
    <row r="232" spans="1:65" s="15" customFormat="1" x14ac:dyDescent="0.2">
      <c r="B232" s="172"/>
      <c r="D232" s="155" t="s">
        <v>171</v>
      </c>
      <c r="E232" s="173" t="s">
        <v>1</v>
      </c>
      <c r="F232" s="174" t="s">
        <v>176</v>
      </c>
      <c r="H232" s="175">
        <v>315.8</v>
      </c>
      <c r="L232" s="172"/>
      <c r="M232" s="176"/>
      <c r="N232" s="177"/>
      <c r="O232" s="177"/>
      <c r="P232" s="177"/>
      <c r="Q232" s="177"/>
      <c r="R232" s="177"/>
      <c r="S232" s="177"/>
      <c r="T232" s="178"/>
      <c r="AT232" s="173" t="s">
        <v>171</v>
      </c>
      <c r="AU232" s="173" t="s">
        <v>81</v>
      </c>
      <c r="AV232" s="15" t="s">
        <v>167</v>
      </c>
      <c r="AW232" s="15" t="s">
        <v>31</v>
      </c>
      <c r="AX232" s="15" t="s">
        <v>19</v>
      </c>
      <c r="AY232" s="173" t="s">
        <v>160</v>
      </c>
    </row>
    <row r="233" spans="1:65" s="2" customFormat="1" ht="16.5" customHeight="1" x14ac:dyDescent="0.2">
      <c r="A233" s="30"/>
      <c r="B233" s="142"/>
      <c r="C233" s="143" t="s">
        <v>303</v>
      </c>
      <c r="D233" s="143" t="s">
        <v>162</v>
      </c>
      <c r="E233" s="144" t="s">
        <v>1185</v>
      </c>
      <c r="F233" s="145" t="s">
        <v>1186</v>
      </c>
      <c r="G233" s="146" t="s">
        <v>179</v>
      </c>
      <c r="H233" s="147">
        <v>0.73499999999999999</v>
      </c>
      <c r="I233" s="148">
        <v>0</v>
      </c>
      <c r="J233" s="148">
        <f>ROUND(I233*H233,2)</f>
        <v>0</v>
      </c>
      <c r="K233" s="145" t="s">
        <v>166</v>
      </c>
      <c r="L233" s="31"/>
      <c r="M233" s="149" t="s">
        <v>1</v>
      </c>
      <c r="N233" s="150" t="s">
        <v>39</v>
      </c>
      <c r="O233" s="151">
        <v>0.69599999999999995</v>
      </c>
      <c r="P233" s="151">
        <f>O233*H233</f>
        <v>0.5115599999999999</v>
      </c>
      <c r="Q233" s="151">
        <v>0</v>
      </c>
      <c r="R233" s="151">
        <f>Q233*H233</f>
        <v>0</v>
      </c>
      <c r="S233" s="151">
        <v>0</v>
      </c>
      <c r="T233" s="152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53" t="s">
        <v>167</v>
      </c>
      <c r="AT233" s="153" t="s">
        <v>162</v>
      </c>
      <c r="AU233" s="153" t="s">
        <v>81</v>
      </c>
      <c r="AY233" s="18" t="s">
        <v>160</v>
      </c>
      <c r="BE233" s="154">
        <f>IF(N233="základní",J233,0)</f>
        <v>0</v>
      </c>
      <c r="BF233" s="154">
        <f>IF(N233="snížená",J233,0)</f>
        <v>0</v>
      </c>
      <c r="BG233" s="154">
        <f>IF(N233="zákl. přenesená",J233,0)</f>
        <v>0</v>
      </c>
      <c r="BH233" s="154">
        <f>IF(N233="sníž. přenesená",J233,0)</f>
        <v>0</v>
      </c>
      <c r="BI233" s="154">
        <f>IF(N233="nulová",J233,0)</f>
        <v>0</v>
      </c>
      <c r="BJ233" s="18" t="s">
        <v>19</v>
      </c>
      <c r="BK233" s="154">
        <f>ROUND(I233*H233,2)</f>
        <v>0</v>
      </c>
      <c r="BL233" s="18" t="s">
        <v>167</v>
      </c>
      <c r="BM233" s="153" t="s">
        <v>1677</v>
      </c>
    </row>
    <row r="234" spans="1:65" s="2" customFormat="1" ht="19.5" x14ac:dyDescent="0.2">
      <c r="A234" s="30"/>
      <c r="B234" s="31"/>
      <c r="C234" s="30"/>
      <c r="D234" s="155" t="s">
        <v>169</v>
      </c>
      <c r="E234" s="30"/>
      <c r="F234" s="156" t="s">
        <v>1188</v>
      </c>
      <c r="G234" s="30"/>
      <c r="H234" s="30"/>
      <c r="I234" s="30"/>
      <c r="J234" s="30"/>
      <c r="K234" s="30"/>
      <c r="L234" s="31"/>
      <c r="M234" s="157"/>
      <c r="N234" s="158"/>
      <c r="O234" s="56"/>
      <c r="P234" s="56"/>
      <c r="Q234" s="56"/>
      <c r="R234" s="56"/>
      <c r="S234" s="56"/>
      <c r="T234" s="57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T234" s="18" t="s">
        <v>169</v>
      </c>
      <c r="AU234" s="18" t="s">
        <v>81</v>
      </c>
    </row>
    <row r="235" spans="1:65" s="13" customFormat="1" x14ac:dyDescent="0.2">
      <c r="B235" s="159"/>
      <c r="D235" s="155" t="s">
        <v>171</v>
      </c>
      <c r="E235" s="160" t="s">
        <v>1</v>
      </c>
      <c r="F235" s="161" t="s">
        <v>1678</v>
      </c>
      <c r="H235" s="160" t="s">
        <v>1</v>
      </c>
      <c r="L235" s="159"/>
      <c r="M235" s="162"/>
      <c r="N235" s="163"/>
      <c r="O235" s="163"/>
      <c r="P235" s="163"/>
      <c r="Q235" s="163"/>
      <c r="R235" s="163"/>
      <c r="S235" s="163"/>
      <c r="T235" s="164"/>
      <c r="AT235" s="160" t="s">
        <v>171</v>
      </c>
      <c r="AU235" s="160" t="s">
        <v>81</v>
      </c>
      <c r="AV235" s="13" t="s">
        <v>19</v>
      </c>
      <c r="AW235" s="13" t="s">
        <v>31</v>
      </c>
      <c r="AX235" s="13" t="s">
        <v>74</v>
      </c>
      <c r="AY235" s="160" t="s">
        <v>160</v>
      </c>
    </row>
    <row r="236" spans="1:65" s="14" customFormat="1" x14ac:dyDescent="0.2">
      <c r="B236" s="165"/>
      <c r="D236" s="155" t="s">
        <v>171</v>
      </c>
      <c r="E236" s="166" t="s">
        <v>1</v>
      </c>
      <c r="F236" s="167" t="s">
        <v>1679</v>
      </c>
      <c r="H236" s="168">
        <v>0.73499999999999999</v>
      </c>
      <c r="L236" s="165"/>
      <c r="M236" s="169"/>
      <c r="N236" s="170"/>
      <c r="O236" s="170"/>
      <c r="P236" s="170"/>
      <c r="Q236" s="170"/>
      <c r="R236" s="170"/>
      <c r="S236" s="170"/>
      <c r="T236" s="171"/>
      <c r="AT236" s="166" t="s">
        <v>171</v>
      </c>
      <c r="AU236" s="166" t="s">
        <v>81</v>
      </c>
      <c r="AV236" s="14" t="s">
        <v>81</v>
      </c>
      <c r="AW236" s="14" t="s">
        <v>31</v>
      </c>
      <c r="AX236" s="14" t="s">
        <v>74</v>
      </c>
      <c r="AY236" s="166" t="s">
        <v>160</v>
      </c>
    </row>
    <row r="237" spans="1:65" s="15" customFormat="1" x14ac:dyDescent="0.2">
      <c r="B237" s="172"/>
      <c r="D237" s="155" t="s">
        <v>171</v>
      </c>
      <c r="E237" s="173" t="s">
        <v>1</v>
      </c>
      <c r="F237" s="174" t="s">
        <v>176</v>
      </c>
      <c r="H237" s="175">
        <v>0.73499999999999999</v>
      </c>
      <c r="L237" s="172"/>
      <c r="M237" s="176"/>
      <c r="N237" s="177"/>
      <c r="O237" s="177"/>
      <c r="P237" s="177"/>
      <c r="Q237" s="177"/>
      <c r="R237" s="177"/>
      <c r="S237" s="177"/>
      <c r="T237" s="178"/>
      <c r="AT237" s="173" t="s">
        <v>171</v>
      </c>
      <c r="AU237" s="173" t="s">
        <v>81</v>
      </c>
      <c r="AV237" s="15" t="s">
        <v>167</v>
      </c>
      <c r="AW237" s="15" t="s">
        <v>31</v>
      </c>
      <c r="AX237" s="15" t="s">
        <v>19</v>
      </c>
      <c r="AY237" s="173" t="s">
        <v>160</v>
      </c>
    </row>
    <row r="238" spans="1:65" s="2" customFormat="1" ht="24" customHeight="1" x14ac:dyDescent="0.2">
      <c r="A238" s="30"/>
      <c r="B238" s="142"/>
      <c r="C238" s="143" t="s">
        <v>308</v>
      </c>
      <c r="D238" s="143" t="s">
        <v>162</v>
      </c>
      <c r="E238" s="144" t="s">
        <v>1680</v>
      </c>
      <c r="F238" s="145" t="s">
        <v>1681</v>
      </c>
      <c r="G238" s="146" t="s">
        <v>245</v>
      </c>
      <c r="H238" s="147">
        <v>2.7E-2</v>
      </c>
      <c r="I238" s="148">
        <v>0</v>
      </c>
      <c r="J238" s="148">
        <f>ROUND(I238*H238,2)</f>
        <v>0</v>
      </c>
      <c r="K238" s="145" t="s">
        <v>166</v>
      </c>
      <c r="L238" s="31"/>
      <c r="M238" s="149" t="s">
        <v>1</v>
      </c>
      <c r="N238" s="150" t="s">
        <v>39</v>
      </c>
      <c r="O238" s="151">
        <v>40.591000000000001</v>
      </c>
      <c r="P238" s="151">
        <f>O238*H238</f>
        <v>1.0959570000000001</v>
      </c>
      <c r="Q238" s="151">
        <v>1.0382169999999999</v>
      </c>
      <c r="R238" s="151">
        <f>Q238*H238</f>
        <v>2.8031858999999999E-2</v>
      </c>
      <c r="S238" s="151">
        <v>0</v>
      </c>
      <c r="T238" s="152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3" t="s">
        <v>167</v>
      </c>
      <c r="AT238" s="153" t="s">
        <v>162</v>
      </c>
      <c r="AU238" s="153" t="s">
        <v>81</v>
      </c>
      <c r="AY238" s="18" t="s">
        <v>160</v>
      </c>
      <c r="BE238" s="154">
        <f>IF(N238="základní",J238,0)</f>
        <v>0</v>
      </c>
      <c r="BF238" s="154">
        <f>IF(N238="snížená",J238,0)</f>
        <v>0</v>
      </c>
      <c r="BG238" s="154">
        <f>IF(N238="zákl. přenesená",J238,0)</f>
        <v>0</v>
      </c>
      <c r="BH238" s="154">
        <f>IF(N238="sníž. přenesená",J238,0)</f>
        <v>0</v>
      </c>
      <c r="BI238" s="154">
        <f>IF(N238="nulová",J238,0)</f>
        <v>0</v>
      </c>
      <c r="BJ238" s="18" t="s">
        <v>19</v>
      </c>
      <c r="BK238" s="154">
        <f>ROUND(I238*H238,2)</f>
        <v>0</v>
      </c>
      <c r="BL238" s="18" t="s">
        <v>167</v>
      </c>
      <c r="BM238" s="153" t="s">
        <v>1682</v>
      </c>
    </row>
    <row r="239" spans="1:65" s="2" customFormat="1" ht="19.5" x14ac:dyDescent="0.2">
      <c r="A239" s="30"/>
      <c r="B239" s="31"/>
      <c r="C239" s="30"/>
      <c r="D239" s="155" t="s">
        <v>169</v>
      </c>
      <c r="E239" s="30"/>
      <c r="F239" s="156" t="s">
        <v>1683</v>
      </c>
      <c r="G239" s="30"/>
      <c r="H239" s="30"/>
      <c r="I239" s="30"/>
      <c r="J239" s="30"/>
      <c r="K239" s="30"/>
      <c r="L239" s="31"/>
      <c r="M239" s="157"/>
      <c r="N239" s="158"/>
      <c r="O239" s="56"/>
      <c r="P239" s="56"/>
      <c r="Q239" s="56"/>
      <c r="R239" s="56"/>
      <c r="S239" s="56"/>
      <c r="T239" s="57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8" t="s">
        <v>169</v>
      </c>
      <c r="AU239" s="18" t="s">
        <v>81</v>
      </c>
    </row>
    <row r="240" spans="1:65" s="14" customFormat="1" x14ac:dyDescent="0.2">
      <c r="B240" s="165"/>
      <c r="D240" s="155" t="s">
        <v>171</v>
      </c>
      <c r="E240" s="166" t="s">
        <v>1</v>
      </c>
      <c r="F240" s="167" t="s">
        <v>1684</v>
      </c>
      <c r="H240" s="168">
        <v>2.7E-2</v>
      </c>
      <c r="L240" s="165"/>
      <c r="M240" s="169"/>
      <c r="N240" s="170"/>
      <c r="O240" s="170"/>
      <c r="P240" s="170"/>
      <c r="Q240" s="170"/>
      <c r="R240" s="170"/>
      <c r="S240" s="170"/>
      <c r="T240" s="171"/>
      <c r="AT240" s="166" t="s">
        <v>171</v>
      </c>
      <c r="AU240" s="166" t="s">
        <v>81</v>
      </c>
      <c r="AV240" s="14" t="s">
        <v>81</v>
      </c>
      <c r="AW240" s="14" t="s">
        <v>31</v>
      </c>
      <c r="AX240" s="14" t="s">
        <v>19</v>
      </c>
      <c r="AY240" s="166" t="s">
        <v>160</v>
      </c>
    </row>
    <row r="241" spans="1:65" s="2" customFormat="1" ht="24" customHeight="1" x14ac:dyDescent="0.2">
      <c r="A241" s="30"/>
      <c r="B241" s="142"/>
      <c r="C241" s="143" t="s">
        <v>7</v>
      </c>
      <c r="D241" s="143" t="s">
        <v>162</v>
      </c>
      <c r="E241" s="144" t="s">
        <v>1365</v>
      </c>
      <c r="F241" s="145" t="s">
        <v>1366</v>
      </c>
      <c r="G241" s="146" t="s">
        <v>1367</v>
      </c>
      <c r="H241" s="147">
        <v>58.722999999999999</v>
      </c>
      <c r="I241" s="148">
        <v>0</v>
      </c>
      <c r="J241" s="148">
        <f>ROUND(I241*H241,2)</f>
        <v>0</v>
      </c>
      <c r="K241" s="145" t="s">
        <v>166</v>
      </c>
      <c r="L241" s="31"/>
      <c r="M241" s="149" t="s">
        <v>1</v>
      </c>
      <c r="N241" s="150" t="s">
        <v>39</v>
      </c>
      <c r="O241" s="151">
        <v>1.998</v>
      </c>
      <c r="P241" s="151">
        <f>O241*H241</f>
        <v>117.328554</v>
      </c>
      <c r="Q241" s="151">
        <v>3.5765200000000001E-5</v>
      </c>
      <c r="R241" s="151">
        <f>Q241*H241</f>
        <v>2.1002398396E-3</v>
      </c>
      <c r="S241" s="151">
        <v>0</v>
      </c>
      <c r="T241" s="152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3" t="s">
        <v>167</v>
      </c>
      <c r="AT241" s="153" t="s">
        <v>162</v>
      </c>
      <c r="AU241" s="153" t="s">
        <v>81</v>
      </c>
      <c r="AY241" s="18" t="s">
        <v>160</v>
      </c>
      <c r="BE241" s="154">
        <f>IF(N241="základní",J241,0)</f>
        <v>0</v>
      </c>
      <c r="BF241" s="154">
        <f>IF(N241="snížená",J241,0)</f>
        <v>0</v>
      </c>
      <c r="BG241" s="154">
        <f>IF(N241="zákl. přenesená",J241,0)</f>
        <v>0</v>
      </c>
      <c r="BH241" s="154">
        <f>IF(N241="sníž. přenesená",J241,0)</f>
        <v>0</v>
      </c>
      <c r="BI241" s="154">
        <f>IF(N241="nulová",J241,0)</f>
        <v>0</v>
      </c>
      <c r="BJ241" s="18" t="s">
        <v>19</v>
      </c>
      <c r="BK241" s="154">
        <f>ROUND(I241*H241,2)</f>
        <v>0</v>
      </c>
      <c r="BL241" s="18" t="s">
        <v>167</v>
      </c>
      <c r="BM241" s="153" t="s">
        <v>1368</v>
      </c>
    </row>
    <row r="242" spans="1:65" s="2" customFormat="1" ht="19.5" x14ac:dyDescent="0.2">
      <c r="A242" s="30"/>
      <c r="B242" s="31"/>
      <c r="C242" s="30"/>
      <c r="D242" s="155" t="s">
        <v>169</v>
      </c>
      <c r="E242" s="30"/>
      <c r="F242" s="156" t="s">
        <v>1369</v>
      </c>
      <c r="G242" s="30"/>
      <c r="H242" s="30"/>
      <c r="I242" s="30"/>
      <c r="J242" s="30"/>
      <c r="K242" s="30"/>
      <c r="L242" s="31"/>
      <c r="M242" s="157"/>
      <c r="N242" s="158"/>
      <c r="O242" s="56"/>
      <c r="P242" s="56"/>
      <c r="Q242" s="56"/>
      <c r="R242" s="56"/>
      <c r="S242" s="56"/>
      <c r="T242" s="57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T242" s="18" t="s">
        <v>169</v>
      </c>
      <c r="AU242" s="18" t="s">
        <v>81</v>
      </c>
    </row>
    <row r="243" spans="1:65" s="14" customFormat="1" x14ac:dyDescent="0.2">
      <c r="B243" s="165"/>
      <c r="D243" s="155" t="s">
        <v>171</v>
      </c>
      <c r="E243" s="166" t="s">
        <v>1</v>
      </c>
      <c r="F243" s="167" t="s">
        <v>1685</v>
      </c>
      <c r="H243" s="168">
        <v>58.722999999999999</v>
      </c>
      <c r="L243" s="165"/>
      <c r="M243" s="169"/>
      <c r="N243" s="170"/>
      <c r="O243" s="170"/>
      <c r="P243" s="170"/>
      <c r="Q243" s="170"/>
      <c r="R243" s="170"/>
      <c r="S243" s="170"/>
      <c r="T243" s="171"/>
      <c r="AT243" s="166" t="s">
        <v>171</v>
      </c>
      <c r="AU243" s="166" t="s">
        <v>81</v>
      </c>
      <c r="AV243" s="14" t="s">
        <v>81</v>
      </c>
      <c r="AW243" s="14" t="s">
        <v>31</v>
      </c>
      <c r="AX243" s="14" t="s">
        <v>19</v>
      </c>
      <c r="AY243" s="166" t="s">
        <v>160</v>
      </c>
    </row>
    <row r="244" spans="1:65" s="2" customFormat="1" ht="16.5" customHeight="1" x14ac:dyDescent="0.2">
      <c r="A244" s="30"/>
      <c r="B244" s="142"/>
      <c r="C244" s="187" t="s">
        <v>319</v>
      </c>
      <c r="D244" s="187" t="s">
        <v>291</v>
      </c>
      <c r="E244" s="188" t="s">
        <v>1371</v>
      </c>
      <c r="F244" s="189" t="s">
        <v>1372</v>
      </c>
      <c r="G244" s="190" t="s">
        <v>179</v>
      </c>
      <c r="H244" s="191">
        <v>16.777999999999999</v>
      </c>
      <c r="I244" s="192">
        <v>0</v>
      </c>
      <c r="J244" s="192">
        <f>ROUND(I244*H244,2)</f>
        <v>0</v>
      </c>
      <c r="K244" s="189" t="s">
        <v>1</v>
      </c>
      <c r="L244" s="193"/>
      <c r="M244" s="194" t="s">
        <v>1</v>
      </c>
      <c r="N244" s="195" t="s">
        <v>39</v>
      </c>
      <c r="O244" s="151">
        <v>0</v>
      </c>
      <c r="P244" s="151">
        <f>O244*H244</f>
        <v>0</v>
      </c>
      <c r="Q244" s="151">
        <v>1</v>
      </c>
      <c r="R244" s="151">
        <f>Q244*H244</f>
        <v>16.777999999999999</v>
      </c>
      <c r="S244" s="151">
        <v>0</v>
      </c>
      <c r="T244" s="152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3" t="s">
        <v>231</v>
      </c>
      <c r="AT244" s="153" t="s">
        <v>291</v>
      </c>
      <c r="AU244" s="153" t="s">
        <v>81</v>
      </c>
      <c r="AY244" s="18" t="s">
        <v>160</v>
      </c>
      <c r="BE244" s="154">
        <f>IF(N244="základní",J244,0)</f>
        <v>0</v>
      </c>
      <c r="BF244" s="154">
        <f>IF(N244="snížená",J244,0)</f>
        <v>0</v>
      </c>
      <c r="BG244" s="154">
        <f>IF(N244="zákl. přenesená",J244,0)</f>
        <v>0</v>
      </c>
      <c r="BH244" s="154">
        <f>IF(N244="sníž. přenesená",J244,0)</f>
        <v>0</v>
      </c>
      <c r="BI244" s="154">
        <f>IF(N244="nulová",J244,0)</f>
        <v>0</v>
      </c>
      <c r="BJ244" s="18" t="s">
        <v>19</v>
      </c>
      <c r="BK244" s="154">
        <f>ROUND(I244*H244,2)</f>
        <v>0</v>
      </c>
      <c r="BL244" s="18" t="s">
        <v>167</v>
      </c>
      <c r="BM244" s="153" t="s">
        <v>1373</v>
      </c>
    </row>
    <row r="245" spans="1:65" s="2" customFormat="1" x14ac:dyDescent="0.2">
      <c r="A245" s="30"/>
      <c r="B245" s="31"/>
      <c r="C245" s="30"/>
      <c r="D245" s="155" t="s">
        <v>169</v>
      </c>
      <c r="E245" s="30"/>
      <c r="F245" s="156" t="s">
        <v>1372</v>
      </c>
      <c r="G245" s="30"/>
      <c r="H245" s="30"/>
      <c r="I245" s="30"/>
      <c r="J245" s="30"/>
      <c r="K245" s="30"/>
      <c r="L245" s="31"/>
      <c r="M245" s="157"/>
      <c r="N245" s="158"/>
      <c r="O245" s="56"/>
      <c r="P245" s="56"/>
      <c r="Q245" s="56"/>
      <c r="R245" s="56"/>
      <c r="S245" s="56"/>
      <c r="T245" s="57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T245" s="18" t="s">
        <v>169</v>
      </c>
      <c r="AU245" s="18" t="s">
        <v>81</v>
      </c>
    </row>
    <row r="246" spans="1:65" s="13" customFormat="1" x14ac:dyDescent="0.2">
      <c r="B246" s="159"/>
      <c r="D246" s="155" t="s">
        <v>171</v>
      </c>
      <c r="E246" s="160" t="s">
        <v>1</v>
      </c>
      <c r="F246" s="161" t="s">
        <v>1374</v>
      </c>
      <c r="H246" s="160" t="s">
        <v>1</v>
      </c>
      <c r="L246" s="159"/>
      <c r="M246" s="162"/>
      <c r="N246" s="163"/>
      <c r="O246" s="163"/>
      <c r="P246" s="163"/>
      <c r="Q246" s="163"/>
      <c r="R246" s="163"/>
      <c r="S246" s="163"/>
      <c r="T246" s="164"/>
      <c r="AT246" s="160" t="s">
        <v>171</v>
      </c>
      <c r="AU246" s="160" t="s">
        <v>81</v>
      </c>
      <c r="AV246" s="13" t="s">
        <v>19</v>
      </c>
      <c r="AW246" s="13" t="s">
        <v>31</v>
      </c>
      <c r="AX246" s="13" t="s">
        <v>74</v>
      </c>
      <c r="AY246" s="160" t="s">
        <v>160</v>
      </c>
    </row>
    <row r="247" spans="1:65" s="13" customFormat="1" x14ac:dyDescent="0.2">
      <c r="B247" s="159"/>
      <c r="D247" s="155" t="s">
        <v>171</v>
      </c>
      <c r="E247" s="160" t="s">
        <v>1</v>
      </c>
      <c r="F247" s="161" t="s">
        <v>1375</v>
      </c>
      <c r="H247" s="160" t="s">
        <v>1</v>
      </c>
      <c r="L247" s="159"/>
      <c r="M247" s="162"/>
      <c r="N247" s="163"/>
      <c r="O247" s="163"/>
      <c r="P247" s="163"/>
      <c r="Q247" s="163"/>
      <c r="R247" s="163"/>
      <c r="S247" s="163"/>
      <c r="T247" s="164"/>
      <c r="AT247" s="160" t="s">
        <v>171</v>
      </c>
      <c r="AU247" s="160" t="s">
        <v>81</v>
      </c>
      <c r="AV247" s="13" t="s">
        <v>19</v>
      </c>
      <c r="AW247" s="13" t="s">
        <v>31</v>
      </c>
      <c r="AX247" s="13" t="s">
        <v>74</v>
      </c>
      <c r="AY247" s="160" t="s">
        <v>160</v>
      </c>
    </row>
    <row r="248" spans="1:65" s="14" customFormat="1" x14ac:dyDescent="0.2">
      <c r="B248" s="165"/>
      <c r="D248" s="155" t="s">
        <v>171</v>
      </c>
      <c r="E248" s="166" t="s">
        <v>1</v>
      </c>
      <c r="F248" s="167" t="s">
        <v>1686</v>
      </c>
      <c r="H248" s="168">
        <v>13.638999999999999</v>
      </c>
      <c r="L248" s="165"/>
      <c r="M248" s="169"/>
      <c r="N248" s="170"/>
      <c r="O248" s="170"/>
      <c r="P248" s="170"/>
      <c r="Q248" s="170"/>
      <c r="R248" s="170"/>
      <c r="S248" s="170"/>
      <c r="T248" s="171"/>
      <c r="AT248" s="166" t="s">
        <v>171</v>
      </c>
      <c r="AU248" s="166" t="s">
        <v>81</v>
      </c>
      <c r="AV248" s="14" t="s">
        <v>81</v>
      </c>
      <c r="AW248" s="14" t="s">
        <v>31</v>
      </c>
      <c r="AX248" s="14" t="s">
        <v>74</v>
      </c>
      <c r="AY248" s="166" t="s">
        <v>160</v>
      </c>
    </row>
    <row r="249" spans="1:65" s="13" customFormat="1" x14ac:dyDescent="0.2">
      <c r="B249" s="159"/>
      <c r="D249" s="155" t="s">
        <v>171</v>
      </c>
      <c r="E249" s="160" t="s">
        <v>1</v>
      </c>
      <c r="F249" s="161" t="s">
        <v>1363</v>
      </c>
      <c r="H249" s="160" t="s">
        <v>1</v>
      </c>
      <c r="L249" s="159"/>
      <c r="M249" s="162"/>
      <c r="N249" s="163"/>
      <c r="O249" s="163"/>
      <c r="P249" s="163"/>
      <c r="Q249" s="163"/>
      <c r="R249" s="163"/>
      <c r="S249" s="163"/>
      <c r="T249" s="164"/>
      <c r="AT249" s="160" t="s">
        <v>171</v>
      </c>
      <c r="AU249" s="160" t="s">
        <v>81</v>
      </c>
      <c r="AV249" s="13" t="s">
        <v>19</v>
      </c>
      <c r="AW249" s="13" t="s">
        <v>31</v>
      </c>
      <c r="AX249" s="13" t="s">
        <v>74</v>
      </c>
      <c r="AY249" s="160" t="s">
        <v>160</v>
      </c>
    </row>
    <row r="250" spans="1:65" s="14" customFormat="1" x14ac:dyDescent="0.2">
      <c r="B250" s="165"/>
      <c r="D250" s="155" t="s">
        <v>171</v>
      </c>
      <c r="E250" s="166" t="s">
        <v>1</v>
      </c>
      <c r="F250" s="167" t="s">
        <v>1687</v>
      </c>
      <c r="H250" s="168">
        <v>1.8740000000000001</v>
      </c>
      <c r="L250" s="165"/>
      <c r="M250" s="169"/>
      <c r="N250" s="170"/>
      <c r="O250" s="170"/>
      <c r="P250" s="170"/>
      <c r="Q250" s="170"/>
      <c r="R250" s="170"/>
      <c r="S250" s="170"/>
      <c r="T250" s="171"/>
      <c r="AT250" s="166" t="s">
        <v>171</v>
      </c>
      <c r="AU250" s="166" t="s">
        <v>81</v>
      </c>
      <c r="AV250" s="14" t="s">
        <v>81</v>
      </c>
      <c r="AW250" s="14" t="s">
        <v>31</v>
      </c>
      <c r="AX250" s="14" t="s">
        <v>74</v>
      </c>
      <c r="AY250" s="166" t="s">
        <v>160</v>
      </c>
    </row>
    <row r="251" spans="1:65" s="14" customFormat="1" x14ac:dyDescent="0.2">
      <c r="B251" s="165"/>
      <c r="D251" s="155" t="s">
        <v>171</v>
      </c>
      <c r="E251" s="166" t="s">
        <v>1</v>
      </c>
      <c r="F251" s="167" t="s">
        <v>1688</v>
      </c>
      <c r="H251" s="168">
        <v>1.2649999999999999</v>
      </c>
      <c r="L251" s="165"/>
      <c r="M251" s="169"/>
      <c r="N251" s="170"/>
      <c r="O251" s="170"/>
      <c r="P251" s="170"/>
      <c r="Q251" s="170"/>
      <c r="R251" s="170"/>
      <c r="S251" s="170"/>
      <c r="T251" s="171"/>
      <c r="AT251" s="166" t="s">
        <v>171</v>
      </c>
      <c r="AU251" s="166" t="s">
        <v>81</v>
      </c>
      <c r="AV251" s="14" t="s">
        <v>81</v>
      </c>
      <c r="AW251" s="14" t="s">
        <v>31</v>
      </c>
      <c r="AX251" s="14" t="s">
        <v>74</v>
      </c>
      <c r="AY251" s="166" t="s">
        <v>160</v>
      </c>
    </row>
    <row r="252" spans="1:65" s="15" customFormat="1" x14ac:dyDescent="0.2">
      <c r="B252" s="172"/>
      <c r="D252" s="155" t="s">
        <v>171</v>
      </c>
      <c r="E252" s="173" t="s">
        <v>1</v>
      </c>
      <c r="F252" s="174" t="s">
        <v>176</v>
      </c>
      <c r="H252" s="175">
        <v>16.777999999999999</v>
      </c>
      <c r="L252" s="172"/>
      <c r="M252" s="176"/>
      <c r="N252" s="177"/>
      <c r="O252" s="177"/>
      <c r="P252" s="177"/>
      <c r="Q252" s="177"/>
      <c r="R252" s="177"/>
      <c r="S252" s="177"/>
      <c r="T252" s="178"/>
      <c r="AT252" s="173" t="s">
        <v>171</v>
      </c>
      <c r="AU252" s="173" t="s">
        <v>81</v>
      </c>
      <c r="AV252" s="15" t="s">
        <v>167</v>
      </c>
      <c r="AW252" s="15" t="s">
        <v>31</v>
      </c>
      <c r="AX252" s="15" t="s">
        <v>19</v>
      </c>
      <c r="AY252" s="173" t="s">
        <v>160</v>
      </c>
    </row>
    <row r="253" spans="1:65" s="12" customFormat="1" ht="22.9" customHeight="1" x14ac:dyDescent="0.2">
      <c r="B253" s="130"/>
      <c r="D253" s="131" t="s">
        <v>73</v>
      </c>
      <c r="E253" s="140" t="s">
        <v>183</v>
      </c>
      <c r="F253" s="140" t="s">
        <v>399</v>
      </c>
      <c r="J253" s="141">
        <f>BK253</f>
        <v>0</v>
      </c>
      <c r="L253" s="130"/>
      <c r="M253" s="134"/>
      <c r="N253" s="135"/>
      <c r="O253" s="135"/>
      <c r="P253" s="136">
        <f>SUM(P254:P295)</f>
        <v>332.69149900000002</v>
      </c>
      <c r="Q253" s="135"/>
      <c r="R253" s="136">
        <f>SUM(R254:R295)</f>
        <v>28.965607243600001</v>
      </c>
      <c r="S253" s="135"/>
      <c r="T253" s="137">
        <f>SUM(T254:T295)</f>
        <v>0</v>
      </c>
      <c r="AR253" s="131" t="s">
        <v>19</v>
      </c>
      <c r="AT253" s="138" t="s">
        <v>73</v>
      </c>
      <c r="AU253" s="138" t="s">
        <v>19</v>
      </c>
      <c r="AY253" s="131" t="s">
        <v>160</v>
      </c>
      <c r="BK253" s="139">
        <f>SUM(BK254:BK295)</f>
        <v>0</v>
      </c>
    </row>
    <row r="254" spans="1:65" s="2" customFormat="1" ht="16.5" customHeight="1" x14ac:dyDescent="0.2">
      <c r="A254" s="30"/>
      <c r="B254" s="142"/>
      <c r="C254" s="143" t="s">
        <v>329</v>
      </c>
      <c r="D254" s="143" t="s">
        <v>162</v>
      </c>
      <c r="E254" s="144" t="s">
        <v>401</v>
      </c>
      <c r="F254" s="145" t="s">
        <v>402</v>
      </c>
      <c r="G254" s="146" t="s">
        <v>179</v>
      </c>
      <c r="H254" s="147">
        <v>6.4</v>
      </c>
      <c r="I254" s="148">
        <v>0</v>
      </c>
      <c r="J254" s="148">
        <f>ROUND(I254*H254,2)</f>
        <v>0</v>
      </c>
      <c r="K254" s="145" t="s">
        <v>166</v>
      </c>
      <c r="L254" s="31"/>
      <c r="M254" s="149" t="s">
        <v>1</v>
      </c>
      <c r="N254" s="150" t="s">
        <v>39</v>
      </c>
      <c r="O254" s="151">
        <v>2.9790000000000001</v>
      </c>
      <c r="P254" s="151">
        <f>O254*H254</f>
        <v>19.0656</v>
      </c>
      <c r="Q254" s="151">
        <v>0</v>
      </c>
      <c r="R254" s="151">
        <f>Q254*H254</f>
        <v>0</v>
      </c>
      <c r="S254" s="151">
        <v>0</v>
      </c>
      <c r="T254" s="152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3" t="s">
        <v>167</v>
      </c>
      <c r="AT254" s="153" t="s">
        <v>162</v>
      </c>
      <c r="AU254" s="153" t="s">
        <v>81</v>
      </c>
      <c r="AY254" s="18" t="s">
        <v>160</v>
      </c>
      <c r="BE254" s="154">
        <f>IF(N254="základní",J254,0)</f>
        <v>0</v>
      </c>
      <c r="BF254" s="154">
        <f>IF(N254="snížená",J254,0)</f>
        <v>0</v>
      </c>
      <c r="BG254" s="154">
        <f>IF(N254="zákl. přenesená",J254,0)</f>
        <v>0</v>
      </c>
      <c r="BH254" s="154">
        <f>IF(N254="sníž. přenesená",J254,0)</f>
        <v>0</v>
      </c>
      <c r="BI254" s="154">
        <f>IF(N254="nulová",J254,0)</f>
        <v>0</v>
      </c>
      <c r="BJ254" s="18" t="s">
        <v>19</v>
      </c>
      <c r="BK254" s="154">
        <f>ROUND(I254*H254,2)</f>
        <v>0</v>
      </c>
      <c r="BL254" s="18" t="s">
        <v>167</v>
      </c>
      <c r="BM254" s="153" t="s">
        <v>798</v>
      </c>
    </row>
    <row r="255" spans="1:65" s="2" customFormat="1" x14ac:dyDescent="0.2">
      <c r="A255" s="30"/>
      <c r="B255" s="31"/>
      <c r="C255" s="30"/>
      <c r="D255" s="155" t="s">
        <v>169</v>
      </c>
      <c r="E255" s="30"/>
      <c r="F255" s="156" t="s">
        <v>404</v>
      </c>
      <c r="G255" s="30"/>
      <c r="H255" s="30"/>
      <c r="I255" s="30"/>
      <c r="J255" s="30"/>
      <c r="K255" s="30"/>
      <c r="L255" s="31"/>
      <c r="M255" s="157"/>
      <c r="N255" s="158"/>
      <c r="O255" s="56"/>
      <c r="P255" s="56"/>
      <c r="Q255" s="56"/>
      <c r="R255" s="56"/>
      <c r="S255" s="56"/>
      <c r="T255" s="57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T255" s="18" t="s">
        <v>169</v>
      </c>
      <c r="AU255" s="18" t="s">
        <v>81</v>
      </c>
    </row>
    <row r="256" spans="1:65" s="13" customFormat="1" x14ac:dyDescent="0.2">
      <c r="B256" s="159"/>
      <c r="D256" s="155" t="s">
        <v>171</v>
      </c>
      <c r="E256" s="160" t="s">
        <v>1</v>
      </c>
      <c r="F256" s="161" t="s">
        <v>799</v>
      </c>
      <c r="H256" s="160" t="s">
        <v>1</v>
      </c>
      <c r="L256" s="159"/>
      <c r="M256" s="162"/>
      <c r="N256" s="163"/>
      <c r="O256" s="163"/>
      <c r="P256" s="163"/>
      <c r="Q256" s="163"/>
      <c r="R256" s="163"/>
      <c r="S256" s="163"/>
      <c r="T256" s="164"/>
      <c r="AT256" s="160" t="s">
        <v>171</v>
      </c>
      <c r="AU256" s="160" t="s">
        <v>81</v>
      </c>
      <c r="AV256" s="13" t="s">
        <v>19</v>
      </c>
      <c r="AW256" s="13" t="s">
        <v>31</v>
      </c>
      <c r="AX256" s="13" t="s">
        <v>74</v>
      </c>
      <c r="AY256" s="160" t="s">
        <v>160</v>
      </c>
    </row>
    <row r="257" spans="1:65" s="14" customFormat="1" x14ac:dyDescent="0.2">
      <c r="B257" s="165"/>
      <c r="D257" s="155" t="s">
        <v>171</v>
      </c>
      <c r="E257" s="166" t="s">
        <v>1</v>
      </c>
      <c r="F257" s="167" t="s">
        <v>788</v>
      </c>
      <c r="H257" s="168">
        <v>1</v>
      </c>
      <c r="L257" s="165"/>
      <c r="M257" s="169"/>
      <c r="N257" s="170"/>
      <c r="O257" s="170"/>
      <c r="P257" s="170"/>
      <c r="Q257" s="170"/>
      <c r="R257" s="170"/>
      <c r="S257" s="170"/>
      <c r="T257" s="171"/>
      <c r="AT257" s="166" t="s">
        <v>171</v>
      </c>
      <c r="AU257" s="166" t="s">
        <v>81</v>
      </c>
      <c r="AV257" s="14" t="s">
        <v>81</v>
      </c>
      <c r="AW257" s="14" t="s">
        <v>31</v>
      </c>
      <c r="AX257" s="14" t="s">
        <v>74</v>
      </c>
      <c r="AY257" s="166" t="s">
        <v>160</v>
      </c>
    </row>
    <row r="258" spans="1:65" s="13" customFormat="1" x14ac:dyDescent="0.2">
      <c r="B258" s="159"/>
      <c r="D258" s="155" t="s">
        <v>171</v>
      </c>
      <c r="E258" s="160" t="s">
        <v>1</v>
      </c>
      <c r="F258" s="161" t="s">
        <v>801</v>
      </c>
      <c r="H258" s="160" t="s">
        <v>1</v>
      </c>
      <c r="L258" s="159"/>
      <c r="M258" s="162"/>
      <c r="N258" s="163"/>
      <c r="O258" s="163"/>
      <c r="P258" s="163"/>
      <c r="Q258" s="163"/>
      <c r="R258" s="163"/>
      <c r="S258" s="163"/>
      <c r="T258" s="164"/>
      <c r="AT258" s="160" t="s">
        <v>171</v>
      </c>
      <c r="AU258" s="160" t="s">
        <v>81</v>
      </c>
      <c r="AV258" s="13" t="s">
        <v>19</v>
      </c>
      <c r="AW258" s="13" t="s">
        <v>31</v>
      </c>
      <c r="AX258" s="13" t="s">
        <v>74</v>
      </c>
      <c r="AY258" s="160" t="s">
        <v>160</v>
      </c>
    </row>
    <row r="259" spans="1:65" s="14" customFormat="1" x14ac:dyDescent="0.2">
      <c r="B259" s="165"/>
      <c r="D259" s="155" t="s">
        <v>171</v>
      </c>
      <c r="E259" s="166" t="s">
        <v>1</v>
      </c>
      <c r="F259" s="167" t="s">
        <v>788</v>
      </c>
      <c r="H259" s="168">
        <v>1</v>
      </c>
      <c r="L259" s="165"/>
      <c r="M259" s="169"/>
      <c r="N259" s="170"/>
      <c r="O259" s="170"/>
      <c r="P259" s="170"/>
      <c r="Q259" s="170"/>
      <c r="R259" s="170"/>
      <c r="S259" s="170"/>
      <c r="T259" s="171"/>
      <c r="AT259" s="166" t="s">
        <v>171</v>
      </c>
      <c r="AU259" s="166" t="s">
        <v>81</v>
      </c>
      <c r="AV259" s="14" t="s">
        <v>81</v>
      </c>
      <c r="AW259" s="14" t="s">
        <v>31</v>
      </c>
      <c r="AX259" s="14" t="s">
        <v>74</v>
      </c>
      <c r="AY259" s="166" t="s">
        <v>160</v>
      </c>
    </row>
    <row r="260" spans="1:65" s="13" customFormat="1" x14ac:dyDescent="0.2">
      <c r="B260" s="159"/>
      <c r="D260" s="155" t="s">
        <v>171</v>
      </c>
      <c r="E260" s="160" t="s">
        <v>1</v>
      </c>
      <c r="F260" s="161" t="s">
        <v>802</v>
      </c>
      <c r="H260" s="160" t="s">
        <v>1</v>
      </c>
      <c r="L260" s="159"/>
      <c r="M260" s="162"/>
      <c r="N260" s="163"/>
      <c r="O260" s="163"/>
      <c r="P260" s="163"/>
      <c r="Q260" s="163"/>
      <c r="R260" s="163"/>
      <c r="S260" s="163"/>
      <c r="T260" s="164"/>
      <c r="AT260" s="160" t="s">
        <v>171</v>
      </c>
      <c r="AU260" s="160" t="s">
        <v>81</v>
      </c>
      <c r="AV260" s="13" t="s">
        <v>19</v>
      </c>
      <c r="AW260" s="13" t="s">
        <v>31</v>
      </c>
      <c r="AX260" s="13" t="s">
        <v>74</v>
      </c>
      <c r="AY260" s="160" t="s">
        <v>160</v>
      </c>
    </row>
    <row r="261" spans="1:65" s="14" customFormat="1" x14ac:dyDescent="0.2">
      <c r="B261" s="165"/>
      <c r="D261" s="155" t="s">
        <v>171</v>
      </c>
      <c r="E261" s="166" t="s">
        <v>1</v>
      </c>
      <c r="F261" s="167" t="s">
        <v>948</v>
      </c>
      <c r="H261" s="168">
        <v>2.2000000000000002</v>
      </c>
      <c r="L261" s="165"/>
      <c r="M261" s="169"/>
      <c r="N261" s="170"/>
      <c r="O261" s="170"/>
      <c r="P261" s="170"/>
      <c r="Q261" s="170"/>
      <c r="R261" s="170"/>
      <c r="S261" s="170"/>
      <c r="T261" s="171"/>
      <c r="AT261" s="166" t="s">
        <v>171</v>
      </c>
      <c r="AU261" s="166" t="s">
        <v>81</v>
      </c>
      <c r="AV261" s="14" t="s">
        <v>81</v>
      </c>
      <c r="AW261" s="14" t="s">
        <v>31</v>
      </c>
      <c r="AX261" s="14" t="s">
        <v>74</v>
      </c>
      <c r="AY261" s="166" t="s">
        <v>160</v>
      </c>
    </row>
    <row r="262" spans="1:65" s="13" customFormat="1" x14ac:dyDescent="0.2">
      <c r="B262" s="159"/>
      <c r="D262" s="155" t="s">
        <v>171</v>
      </c>
      <c r="E262" s="160" t="s">
        <v>1</v>
      </c>
      <c r="F262" s="161" t="s">
        <v>1689</v>
      </c>
      <c r="H262" s="160" t="s">
        <v>1</v>
      </c>
      <c r="L262" s="159"/>
      <c r="M262" s="162"/>
      <c r="N262" s="163"/>
      <c r="O262" s="163"/>
      <c r="P262" s="163"/>
      <c r="Q262" s="163"/>
      <c r="R262" s="163"/>
      <c r="S262" s="163"/>
      <c r="T262" s="164"/>
      <c r="AT262" s="160" t="s">
        <v>171</v>
      </c>
      <c r="AU262" s="160" t="s">
        <v>81</v>
      </c>
      <c r="AV262" s="13" t="s">
        <v>19</v>
      </c>
      <c r="AW262" s="13" t="s">
        <v>31</v>
      </c>
      <c r="AX262" s="13" t="s">
        <v>74</v>
      </c>
      <c r="AY262" s="160" t="s">
        <v>160</v>
      </c>
    </row>
    <row r="263" spans="1:65" s="14" customFormat="1" x14ac:dyDescent="0.2">
      <c r="B263" s="165"/>
      <c r="D263" s="155" t="s">
        <v>171</v>
      </c>
      <c r="E263" s="166" t="s">
        <v>1</v>
      </c>
      <c r="F263" s="167" t="s">
        <v>948</v>
      </c>
      <c r="H263" s="168">
        <v>2.2000000000000002</v>
      </c>
      <c r="L263" s="165"/>
      <c r="M263" s="169"/>
      <c r="N263" s="170"/>
      <c r="O263" s="170"/>
      <c r="P263" s="170"/>
      <c r="Q263" s="170"/>
      <c r="R263" s="170"/>
      <c r="S263" s="170"/>
      <c r="T263" s="171"/>
      <c r="AT263" s="166" t="s">
        <v>171</v>
      </c>
      <c r="AU263" s="166" t="s">
        <v>81</v>
      </c>
      <c r="AV263" s="14" t="s">
        <v>81</v>
      </c>
      <c r="AW263" s="14" t="s">
        <v>31</v>
      </c>
      <c r="AX263" s="14" t="s">
        <v>74</v>
      </c>
      <c r="AY263" s="166" t="s">
        <v>160</v>
      </c>
    </row>
    <row r="264" spans="1:65" s="15" customFormat="1" x14ac:dyDescent="0.2">
      <c r="B264" s="172"/>
      <c r="D264" s="155" t="s">
        <v>171</v>
      </c>
      <c r="E264" s="173" t="s">
        <v>1</v>
      </c>
      <c r="F264" s="174" t="s">
        <v>176</v>
      </c>
      <c r="H264" s="175">
        <v>6.4</v>
      </c>
      <c r="L264" s="172"/>
      <c r="M264" s="176"/>
      <c r="N264" s="177"/>
      <c r="O264" s="177"/>
      <c r="P264" s="177"/>
      <c r="Q264" s="177"/>
      <c r="R264" s="177"/>
      <c r="S264" s="177"/>
      <c r="T264" s="178"/>
      <c r="AT264" s="173" t="s">
        <v>171</v>
      </c>
      <c r="AU264" s="173" t="s">
        <v>81</v>
      </c>
      <c r="AV264" s="15" t="s">
        <v>167</v>
      </c>
      <c r="AW264" s="15" t="s">
        <v>31</v>
      </c>
      <c r="AX264" s="15" t="s">
        <v>19</v>
      </c>
      <c r="AY264" s="173" t="s">
        <v>160</v>
      </c>
    </row>
    <row r="265" spans="1:65" s="2" customFormat="1" ht="16.5" customHeight="1" x14ac:dyDescent="0.2">
      <c r="A265" s="30"/>
      <c r="B265" s="142"/>
      <c r="C265" s="143" t="s">
        <v>333</v>
      </c>
      <c r="D265" s="143" t="s">
        <v>162</v>
      </c>
      <c r="E265" s="144" t="s">
        <v>408</v>
      </c>
      <c r="F265" s="145" t="s">
        <v>409</v>
      </c>
      <c r="G265" s="146" t="s">
        <v>165</v>
      </c>
      <c r="H265" s="147">
        <v>27.518999999999998</v>
      </c>
      <c r="I265" s="148">
        <v>0</v>
      </c>
      <c r="J265" s="148">
        <f>ROUND(I265*H265,2)</f>
        <v>0</v>
      </c>
      <c r="K265" s="145" t="s">
        <v>166</v>
      </c>
      <c r="L265" s="31"/>
      <c r="M265" s="149" t="s">
        <v>1</v>
      </c>
      <c r="N265" s="150" t="s">
        <v>39</v>
      </c>
      <c r="O265" s="151">
        <v>3.14</v>
      </c>
      <c r="P265" s="151">
        <f>O265*H265</f>
        <v>86.409660000000002</v>
      </c>
      <c r="Q265" s="151">
        <v>4.1744200000000002E-2</v>
      </c>
      <c r="R265" s="151">
        <f>Q265*H265</f>
        <v>1.1487586398</v>
      </c>
      <c r="S265" s="151">
        <v>0</v>
      </c>
      <c r="T265" s="152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53" t="s">
        <v>167</v>
      </c>
      <c r="AT265" s="153" t="s">
        <v>162</v>
      </c>
      <c r="AU265" s="153" t="s">
        <v>81</v>
      </c>
      <c r="AY265" s="18" t="s">
        <v>160</v>
      </c>
      <c r="BE265" s="154">
        <f>IF(N265="základní",J265,0)</f>
        <v>0</v>
      </c>
      <c r="BF265" s="154">
        <f>IF(N265="snížená",J265,0)</f>
        <v>0</v>
      </c>
      <c r="BG265" s="154">
        <f>IF(N265="zákl. přenesená",J265,0)</f>
        <v>0</v>
      </c>
      <c r="BH265" s="154">
        <f>IF(N265="sníž. přenesená",J265,0)</f>
        <v>0</v>
      </c>
      <c r="BI265" s="154">
        <f>IF(N265="nulová",J265,0)</f>
        <v>0</v>
      </c>
      <c r="BJ265" s="18" t="s">
        <v>19</v>
      </c>
      <c r="BK265" s="154">
        <f>ROUND(I265*H265,2)</f>
        <v>0</v>
      </c>
      <c r="BL265" s="18" t="s">
        <v>167</v>
      </c>
      <c r="BM265" s="153" t="s">
        <v>803</v>
      </c>
    </row>
    <row r="266" spans="1:65" s="2" customFormat="1" x14ac:dyDescent="0.2">
      <c r="A266" s="30"/>
      <c r="B266" s="31"/>
      <c r="C266" s="30"/>
      <c r="D266" s="155" t="s">
        <v>169</v>
      </c>
      <c r="E266" s="30"/>
      <c r="F266" s="156" t="s">
        <v>411</v>
      </c>
      <c r="G266" s="30"/>
      <c r="H266" s="30"/>
      <c r="I266" s="30"/>
      <c r="J266" s="30"/>
      <c r="K266" s="30"/>
      <c r="L266" s="31"/>
      <c r="M266" s="157"/>
      <c r="N266" s="158"/>
      <c r="O266" s="56"/>
      <c r="P266" s="56"/>
      <c r="Q266" s="56"/>
      <c r="R266" s="56"/>
      <c r="S266" s="56"/>
      <c r="T266" s="57"/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T266" s="18" t="s">
        <v>169</v>
      </c>
      <c r="AU266" s="18" t="s">
        <v>81</v>
      </c>
    </row>
    <row r="267" spans="1:65" s="13" customFormat="1" x14ac:dyDescent="0.2">
      <c r="B267" s="159"/>
      <c r="D267" s="155" t="s">
        <v>171</v>
      </c>
      <c r="E267" s="160" t="s">
        <v>1</v>
      </c>
      <c r="F267" s="161" t="s">
        <v>1191</v>
      </c>
      <c r="H267" s="160" t="s">
        <v>1</v>
      </c>
      <c r="L267" s="159"/>
      <c r="M267" s="162"/>
      <c r="N267" s="163"/>
      <c r="O267" s="163"/>
      <c r="P267" s="163"/>
      <c r="Q267" s="163"/>
      <c r="R267" s="163"/>
      <c r="S267" s="163"/>
      <c r="T267" s="164"/>
      <c r="AT267" s="160" t="s">
        <v>171</v>
      </c>
      <c r="AU267" s="160" t="s">
        <v>81</v>
      </c>
      <c r="AV267" s="13" t="s">
        <v>19</v>
      </c>
      <c r="AW267" s="13" t="s">
        <v>31</v>
      </c>
      <c r="AX267" s="13" t="s">
        <v>74</v>
      </c>
      <c r="AY267" s="160" t="s">
        <v>160</v>
      </c>
    </row>
    <row r="268" spans="1:65" s="14" customFormat="1" x14ac:dyDescent="0.2">
      <c r="B268" s="165"/>
      <c r="D268" s="155" t="s">
        <v>171</v>
      </c>
      <c r="E268" s="166" t="s">
        <v>1</v>
      </c>
      <c r="F268" s="167" t="s">
        <v>1690</v>
      </c>
      <c r="H268" s="168">
        <v>9.9220000000000006</v>
      </c>
      <c r="L268" s="165"/>
      <c r="M268" s="169"/>
      <c r="N268" s="170"/>
      <c r="O268" s="170"/>
      <c r="P268" s="170"/>
      <c r="Q268" s="170"/>
      <c r="R268" s="170"/>
      <c r="S268" s="170"/>
      <c r="T268" s="171"/>
      <c r="AT268" s="166" t="s">
        <v>171</v>
      </c>
      <c r="AU268" s="166" t="s">
        <v>81</v>
      </c>
      <c r="AV268" s="14" t="s">
        <v>81</v>
      </c>
      <c r="AW268" s="14" t="s">
        <v>31</v>
      </c>
      <c r="AX268" s="14" t="s">
        <v>74</v>
      </c>
      <c r="AY268" s="166" t="s">
        <v>160</v>
      </c>
    </row>
    <row r="269" spans="1:65" s="14" customFormat="1" x14ac:dyDescent="0.2">
      <c r="B269" s="165"/>
      <c r="D269" s="155" t="s">
        <v>171</v>
      </c>
      <c r="E269" s="166" t="s">
        <v>1</v>
      </c>
      <c r="F269" s="167" t="s">
        <v>806</v>
      </c>
      <c r="H269" s="168">
        <v>0.44</v>
      </c>
      <c r="L269" s="165"/>
      <c r="M269" s="169"/>
      <c r="N269" s="170"/>
      <c r="O269" s="170"/>
      <c r="P269" s="170"/>
      <c r="Q269" s="170"/>
      <c r="R269" s="170"/>
      <c r="S269" s="170"/>
      <c r="T269" s="171"/>
      <c r="AT269" s="166" t="s">
        <v>171</v>
      </c>
      <c r="AU269" s="166" t="s">
        <v>81</v>
      </c>
      <c r="AV269" s="14" t="s">
        <v>81</v>
      </c>
      <c r="AW269" s="14" t="s">
        <v>31</v>
      </c>
      <c r="AX269" s="14" t="s">
        <v>74</v>
      </c>
      <c r="AY269" s="166" t="s">
        <v>160</v>
      </c>
    </row>
    <row r="270" spans="1:65" s="13" customFormat="1" x14ac:dyDescent="0.2">
      <c r="B270" s="159"/>
      <c r="D270" s="155" t="s">
        <v>171</v>
      </c>
      <c r="E270" s="160" t="s">
        <v>1</v>
      </c>
      <c r="F270" s="161" t="s">
        <v>1691</v>
      </c>
      <c r="H270" s="160" t="s">
        <v>1</v>
      </c>
      <c r="L270" s="159"/>
      <c r="M270" s="162"/>
      <c r="N270" s="163"/>
      <c r="O270" s="163"/>
      <c r="P270" s="163"/>
      <c r="Q270" s="163"/>
      <c r="R270" s="163"/>
      <c r="S270" s="163"/>
      <c r="T270" s="164"/>
      <c r="AT270" s="160" t="s">
        <v>171</v>
      </c>
      <c r="AU270" s="160" t="s">
        <v>81</v>
      </c>
      <c r="AV270" s="13" t="s">
        <v>19</v>
      </c>
      <c r="AW270" s="13" t="s">
        <v>31</v>
      </c>
      <c r="AX270" s="13" t="s">
        <v>74</v>
      </c>
      <c r="AY270" s="160" t="s">
        <v>160</v>
      </c>
    </row>
    <row r="271" spans="1:65" s="14" customFormat="1" x14ac:dyDescent="0.2">
      <c r="B271" s="165"/>
      <c r="D271" s="155" t="s">
        <v>171</v>
      </c>
      <c r="E271" s="166" t="s">
        <v>1</v>
      </c>
      <c r="F271" s="167" t="s">
        <v>1692</v>
      </c>
      <c r="H271" s="168">
        <v>9.8420000000000005</v>
      </c>
      <c r="L271" s="165"/>
      <c r="M271" s="169"/>
      <c r="N271" s="170"/>
      <c r="O271" s="170"/>
      <c r="P271" s="170"/>
      <c r="Q271" s="170"/>
      <c r="R271" s="170"/>
      <c r="S271" s="170"/>
      <c r="T271" s="171"/>
      <c r="AT271" s="166" t="s">
        <v>171</v>
      </c>
      <c r="AU271" s="166" t="s">
        <v>81</v>
      </c>
      <c r="AV271" s="14" t="s">
        <v>81</v>
      </c>
      <c r="AW271" s="14" t="s">
        <v>31</v>
      </c>
      <c r="AX271" s="14" t="s">
        <v>74</v>
      </c>
      <c r="AY271" s="166" t="s">
        <v>160</v>
      </c>
    </row>
    <row r="272" spans="1:65" s="14" customFormat="1" x14ac:dyDescent="0.2">
      <c r="B272" s="165"/>
      <c r="D272" s="155" t="s">
        <v>171</v>
      </c>
      <c r="E272" s="166" t="s">
        <v>1</v>
      </c>
      <c r="F272" s="167" t="s">
        <v>1693</v>
      </c>
      <c r="H272" s="168">
        <v>7.3150000000000004</v>
      </c>
      <c r="L272" s="165"/>
      <c r="M272" s="169"/>
      <c r="N272" s="170"/>
      <c r="O272" s="170"/>
      <c r="P272" s="170"/>
      <c r="Q272" s="170"/>
      <c r="R272" s="170"/>
      <c r="S272" s="170"/>
      <c r="T272" s="171"/>
      <c r="AT272" s="166" t="s">
        <v>171</v>
      </c>
      <c r="AU272" s="166" t="s">
        <v>81</v>
      </c>
      <c r="AV272" s="14" t="s">
        <v>81</v>
      </c>
      <c r="AW272" s="14" t="s">
        <v>31</v>
      </c>
      <c r="AX272" s="14" t="s">
        <v>74</v>
      </c>
      <c r="AY272" s="166" t="s">
        <v>160</v>
      </c>
    </row>
    <row r="273" spans="1:65" s="15" customFormat="1" x14ac:dyDescent="0.2">
      <c r="B273" s="172"/>
      <c r="D273" s="155" t="s">
        <v>171</v>
      </c>
      <c r="E273" s="173" t="s">
        <v>1</v>
      </c>
      <c r="F273" s="174" t="s">
        <v>176</v>
      </c>
      <c r="H273" s="175">
        <v>27.518999999999998</v>
      </c>
      <c r="L273" s="172"/>
      <c r="M273" s="176"/>
      <c r="N273" s="177"/>
      <c r="O273" s="177"/>
      <c r="P273" s="177"/>
      <c r="Q273" s="177"/>
      <c r="R273" s="177"/>
      <c r="S273" s="177"/>
      <c r="T273" s="178"/>
      <c r="AT273" s="173" t="s">
        <v>171</v>
      </c>
      <c r="AU273" s="173" t="s">
        <v>81</v>
      </c>
      <c r="AV273" s="15" t="s">
        <v>167</v>
      </c>
      <c r="AW273" s="15" t="s">
        <v>31</v>
      </c>
      <c r="AX273" s="15" t="s">
        <v>19</v>
      </c>
      <c r="AY273" s="173" t="s">
        <v>160</v>
      </c>
    </row>
    <row r="274" spans="1:65" s="2" customFormat="1" ht="16.5" customHeight="1" x14ac:dyDescent="0.2">
      <c r="A274" s="30"/>
      <c r="B274" s="142"/>
      <c r="C274" s="143" t="s">
        <v>344</v>
      </c>
      <c r="D274" s="143" t="s">
        <v>162</v>
      </c>
      <c r="E274" s="144" t="s">
        <v>414</v>
      </c>
      <c r="F274" s="145" t="s">
        <v>415</v>
      </c>
      <c r="G274" s="146" t="s">
        <v>165</v>
      </c>
      <c r="H274" s="147">
        <v>27.518999999999998</v>
      </c>
      <c r="I274" s="148">
        <v>0</v>
      </c>
      <c r="J274" s="148">
        <f>ROUND(I274*H274,2)</f>
        <v>0</v>
      </c>
      <c r="K274" s="145" t="s">
        <v>166</v>
      </c>
      <c r="L274" s="31"/>
      <c r="M274" s="149" t="s">
        <v>1</v>
      </c>
      <c r="N274" s="150" t="s">
        <v>39</v>
      </c>
      <c r="O274" s="151">
        <v>0.45</v>
      </c>
      <c r="P274" s="151">
        <f>O274*H274</f>
        <v>12.38355</v>
      </c>
      <c r="Q274" s="151">
        <v>1.5E-5</v>
      </c>
      <c r="R274" s="151">
        <f>Q274*H274</f>
        <v>4.1278499999999999E-4</v>
      </c>
      <c r="S274" s="151">
        <v>0</v>
      </c>
      <c r="T274" s="152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53" t="s">
        <v>167</v>
      </c>
      <c r="AT274" s="153" t="s">
        <v>162</v>
      </c>
      <c r="AU274" s="153" t="s">
        <v>81</v>
      </c>
      <c r="AY274" s="18" t="s">
        <v>160</v>
      </c>
      <c r="BE274" s="154">
        <f>IF(N274="základní",J274,0)</f>
        <v>0</v>
      </c>
      <c r="BF274" s="154">
        <f>IF(N274="snížená",J274,0)</f>
        <v>0</v>
      </c>
      <c r="BG274" s="154">
        <f>IF(N274="zákl. přenesená",J274,0)</f>
        <v>0</v>
      </c>
      <c r="BH274" s="154">
        <f>IF(N274="sníž. přenesená",J274,0)</f>
        <v>0</v>
      </c>
      <c r="BI274" s="154">
        <f>IF(N274="nulová",J274,0)</f>
        <v>0</v>
      </c>
      <c r="BJ274" s="18" t="s">
        <v>19</v>
      </c>
      <c r="BK274" s="154">
        <f>ROUND(I274*H274,2)</f>
        <v>0</v>
      </c>
      <c r="BL274" s="18" t="s">
        <v>167</v>
      </c>
      <c r="BM274" s="153" t="s">
        <v>810</v>
      </c>
    </row>
    <row r="275" spans="1:65" s="2" customFormat="1" x14ac:dyDescent="0.2">
      <c r="A275" s="30"/>
      <c r="B275" s="31"/>
      <c r="C275" s="30"/>
      <c r="D275" s="155" t="s">
        <v>169</v>
      </c>
      <c r="E275" s="30"/>
      <c r="F275" s="156" t="s">
        <v>417</v>
      </c>
      <c r="G275" s="30"/>
      <c r="H275" s="30"/>
      <c r="I275" s="30"/>
      <c r="J275" s="30"/>
      <c r="K275" s="30"/>
      <c r="L275" s="31"/>
      <c r="M275" s="157"/>
      <c r="N275" s="158"/>
      <c r="O275" s="56"/>
      <c r="P275" s="56"/>
      <c r="Q275" s="56"/>
      <c r="R275" s="56"/>
      <c r="S275" s="56"/>
      <c r="T275" s="57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T275" s="18" t="s">
        <v>169</v>
      </c>
      <c r="AU275" s="18" t="s">
        <v>81</v>
      </c>
    </row>
    <row r="276" spans="1:65" s="2" customFormat="1" ht="16.5" customHeight="1" x14ac:dyDescent="0.2">
      <c r="A276" s="30"/>
      <c r="B276" s="142"/>
      <c r="C276" s="143" t="s">
        <v>351</v>
      </c>
      <c r="D276" s="143" t="s">
        <v>162</v>
      </c>
      <c r="E276" s="144" t="s">
        <v>419</v>
      </c>
      <c r="F276" s="145" t="s">
        <v>420</v>
      </c>
      <c r="G276" s="146" t="s">
        <v>245</v>
      </c>
      <c r="H276" s="147">
        <v>1.7190000000000001</v>
      </c>
      <c r="I276" s="148">
        <v>0</v>
      </c>
      <c r="J276" s="148">
        <f>ROUND(I276*H276,2)</f>
        <v>0</v>
      </c>
      <c r="K276" s="145" t="s">
        <v>166</v>
      </c>
      <c r="L276" s="31"/>
      <c r="M276" s="149" t="s">
        <v>1</v>
      </c>
      <c r="N276" s="150" t="s">
        <v>39</v>
      </c>
      <c r="O276" s="151">
        <v>47.35</v>
      </c>
      <c r="P276" s="151">
        <f>O276*H276</f>
        <v>81.394650000000013</v>
      </c>
      <c r="Q276" s="151">
        <v>1.0487652000000001</v>
      </c>
      <c r="R276" s="151">
        <f>Q276*H276</f>
        <v>1.8028273788000002</v>
      </c>
      <c r="S276" s="151">
        <v>0</v>
      </c>
      <c r="T276" s="152">
        <f>S276*H276</f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53" t="s">
        <v>167</v>
      </c>
      <c r="AT276" s="153" t="s">
        <v>162</v>
      </c>
      <c r="AU276" s="153" t="s">
        <v>81</v>
      </c>
      <c r="AY276" s="18" t="s">
        <v>160</v>
      </c>
      <c r="BE276" s="154">
        <f>IF(N276="základní",J276,0)</f>
        <v>0</v>
      </c>
      <c r="BF276" s="154">
        <f>IF(N276="snížená",J276,0)</f>
        <v>0</v>
      </c>
      <c r="BG276" s="154">
        <f>IF(N276="zákl. přenesená",J276,0)</f>
        <v>0</v>
      </c>
      <c r="BH276" s="154">
        <f>IF(N276="sníž. přenesená",J276,0)</f>
        <v>0</v>
      </c>
      <c r="BI276" s="154">
        <f>IF(N276="nulová",J276,0)</f>
        <v>0</v>
      </c>
      <c r="BJ276" s="18" t="s">
        <v>19</v>
      </c>
      <c r="BK276" s="154">
        <f>ROUND(I276*H276,2)</f>
        <v>0</v>
      </c>
      <c r="BL276" s="18" t="s">
        <v>167</v>
      </c>
      <c r="BM276" s="153" t="s">
        <v>811</v>
      </c>
    </row>
    <row r="277" spans="1:65" s="2" customFormat="1" ht="19.5" x14ac:dyDescent="0.2">
      <c r="A277" s="30"/>
      <c r="B277" s="31"/>
      <c r="C277" s="30"/>
      <c r="D277" s="155" t="s">
        <v>169</v>
      </c>
      <c r="E277" s="30"/>
      <c r="F277" s="156" t="s">
        <v>422</v>
      </c>
      <c r="G277" s="30"/>
      <c r="H277" s="30"/>
      <c r="I277" s="30"/>
      <c r="J277" s="30"/>
      <c r="K277" s="30"/>
      <c r="L277" s="31"/>
      <c r="M277" s="157"/>
      <c r="N277" s="158"/>
      <c r="O277" s="56"/>
      <c r="P277" s="56"/>
      <c r="Q277" s="56"/>
      <c r="R277" s="56"/>
      <c r="S277" s="56"/>
      <c r="T277" s="57"/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T277" s="18" t="s">
        <v>169</v>
      </c>
      <c r="AU277" s="18" t="s">
        <v>81</v>
      </c>
    </row>
    <row r="278" spans="1:65" s="13" customFormat="1" x14ac:dyDescent="0.2">
      <c r="B278" s="159"/>
      <c r="D278" s="155" t="s">
        <v>171</v>
      </c>
      <c r="E278" s="160" t="s">
        <v>1</v>
      </c>
      <c r="F278" s="161" t="s">
        <v>1383</v>
      </c>
      <c r="H278" s="160" t="s">
        <v>1</v>
      </c>
      <c r="L278" s="159"/>
      <c r="M278" s="162"/>
      <c r="N278" s="163"/>
      <c r="O278" s="163"/>
      <c r="P278" s="163"/>
      <c r="Q278" s="163"/>
      <c r="R278" s="163"/>
      <c r="S278" s="163"/>
      <c r="T278" s="164"/>
      <c r="AT278" s="160" t="s">
        <v>171</v>
      </c>
      <c r="AU278" s="160" t="s">
        <v>81</v>
      </c>
      <c r="AV278" s="13" t="s">
        <v>19</v>
      </c>
      <c r="AW278" s="13" t="s">
        <v>31</v>
      </c>
      <c r="AX278" s="13" t="s">
        <v>74</v>
      </c>
      <c r="AY278" s="160" t="s">
        <v>160</v>
      </c>
    </row>
    <row r="279" spans="1:65" s="14" customFormat="1" x14ac:dyDescent="0.2">
      <c r="B279" s="165"/>
      <c r="D279" s="155" t="s">
        <v>171</v>
      </c>
      <c r="E279" s="166" t="s">
        <v>1</v>
      </c>
      <c r="F279" s="167" t="s">
        <v>1694</v>
      </c>
      <c r="H279" s="168">
        <v>1.7190000000000001</v>
      </c>
      <c r="L279" s="165"/>
      <c r="M279" s="169"/>
      <c r="N279" s="170"/>
      <c r="O279" s="170"/>
      <c r="P279" s="170"/>
      <c r="Q279" s="170"/>
      <c r="R279" s="170"/>
      <c r="S279" s="170"/>
      <c r="T279" s="171"/>
      <c r="AT279" s="166" t="s">
        <v>171</v>
      </c>
      <c r="AU279" s="166" t="s">
        <v>81</v>
      </c>
      <c r="AV279" s="14" t="s">
        <v>81</v>
      </c>
      <c r="AW279" s="14" t="s">
        <v>31</v>
      </c>
      <c r="AX279" s="14" t="s">
        <v>19</v>
      </c>
      <c r="AY279" s="166" t="s">
        <v>160</v>
      </c>
    </row>
    <row r="280" spans="1:65" s="2" customFormat="1" ht="24" customHeight="1" x14ac:dyDescent="0.2">
      <c r="A280" s="30"/>
      <c r="B280" s="142"/>
      <c r="C280" s="143" t="s">
        <v>356</v>
      </c>
      <c r="D280" s="143" t="s">
        <v>162</v>
      </c>
      <c r="E280" s="144" t="s">
        <v>1385</v>
      </c>
      <c r="F280" s="145" t="s">
        <v>1386</v>
      </c>
      <c r="G280" s="146" t="s">
        <v>179</v>
      </c>
      <c r="H280" s="147">
        <v>9.6890000000000001</v>
      </c>
      <c r="I280" s="148">
        <v>0</v>
      </c>
      <c r="J280" s="148">
        <f>ROUND(I280*H280,2)</f>
        <v>0</v>
      </c>
      <c r="K280" s="145" t="s">
        <v>166</v>
      </c>
      <c r="L280" s="31"/>
      <c r="M280" s="149" t="s">
        <v>1</v>
      </c>
      <c r="N280" s="150" t="s">
        <v>39</v>
      </c>
      <c r="O280" s="151">
        <v>13.750999999999999</v>
      </c>
      <c r="P280" s="151">
        <f>O280*H280</f>
        <v>133.233439</v>
      </c>
      <c r="Q280" s="151">
        <v>2.6843599999999999</v>
      </c>
      <c r="R280" s="151">
        <f>Q280*H280</f>
        <v>26.008764039999999</v>
      </c>
      <c r="S280" s="151">
        <v>0</v>
      </c>
      <c r="T280" s="152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53" t="s">
        <v>167</v>
      </c>
      <c r="AT280" s="153" t="s">
        <v>162</v>
      </c>
      <c r="AU280" s="153" t="s">
        <v>81</v>
      </c>
      <c r="AY280" s="18" t="s">
        <v>160</v>
      </c>
      <c r="BE280" s="154">
        <f>IF(N280="základní",J280,0)</f>
        <v>0</v>
      </c>
      <c r="BF280" s="154">
        <f>IF(N280="snížená",J280,0)</f>
        <v>0</v>
      </c>
      <c r="BG280" s="154">
        <f>IF(N280="zákl. přenesená",J280,0)</f>
        <v>0</v>
      </c>
      <c r="BH280" s="154">
        <f>IF(N280="sníž. přenesená",J280,0)</f>
        <v>0</v>
      </c>
      <c r="BI280" s="154">
        <f>IF(N280="nulová",J280,0)</f>
        <v>0</v>
      </c>
      <c r="BJ280" s="18" t="s">
        <v>19</v>
      </c>
      <c r="BK280" s="154">
        <f>ROUND(I280*H280,2)</f>
        <v>0</v>
      </c>
      <c r="BL280" s="18" t="s">
        <v>167</v>
      </c>
      <c r="BM280" s="153" t="s">
        <v>1387</v>
      </c>
    </row>
    <row r="281" spans="1:65" s="2" customFormat="1" ht="29.25" x14ac:dyDescent="0.2">
      <c r="A281" s="30"/>
      <c r="B281" s="31"/>
      <c r="C281" s="30"/>
      <c r="D281" s="155" t="s">
        <v>169</v>
      </c>
      <c r="E281" s="30"/>
      <c r="F281" s="156" t="s">
        <v>1388</v>
      </c>
      <c r="G281" s="30"/>
      <c r="H281" s="30"/>
      <c r="I281" s="30"/>
      <c r="J281" s="30"/>
      <c r="K281" s="30"/>
      <c r="L281" s="31"/>
      <c r="M281" s="157"/>
      <c r="N281" s="158"/>
      <c r="O281" s="56"/>
      <c r="P281" s="56"/>
      <c r="Q281" s="56"/>
      <c r="R281" s="56"/>
      <c r="S281" s="56"/>
      <c r="T281" s="57"/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T281" s="18" t="s">
        <v>169</v>
      </c>
      <c r="AU281" s="18" t="s">
        <v>81</v>
      </c>
    </row>
    <row r="282" spans="1:65" s="13" customFormat="1" x14ac:dyDescent="0.2">
      <c r="B282" s="159"/>
      <c r="D282" s="155" t="s">
        <v>171</v>
      </c>
      <c r="E282" s="160" t="s">
        <v>1</v>
      </c>
      <c r="F282" s="161" t="s">
        <v>1695</v>
      </c>
      <c r="H282" s="160" t="s">
        <v>1</v>
      </c>
      <c r="L282" s="159"/>
      <c r="M282" s="162"/>
      <c r="N282" s="163"/>
      <c r="O282" s="163"/>
      <c r="P282" s="163"/>
      <c r="Q282" s="163"/>
      <c r="R282" s="163"/>
      <c r="S282" s="163"/>
      <c r="T282" s="164"/>
      <c r="AT282" s="160" t="s">
        <v>171</v>
      </c>
      <c r="AU282" s="160" t="s">
        <v>81</v>
      </c>
      <c r="AV282" s="13" t="s">
        <v>19</v>
      </c>
      <c r="AW282" s="13" t="s">
        <v>31</v>
      </c>
      <c r="AX282" s="13" t="s">
        <v>74</v>
      </c>
      <c r="AY282" s="160" t="s">
        <v>160</v>
      </c>
    </row>
    <row r="283" spans="1:65" s="13" customFormat="1" x14ac:dyDescent="0.2">
      <c r="B283" s="159"/>
      <c r="D283" s="155" t="s">
        <v>171</v>
      </c>
      <c r="E283" s="160" t="s">
        <v>1</v>
      </c>
      <c r="F283" s="161" t="s">
        <v>1171</v>
      </c>
      <c r="H283" s="160" t="s">
        <v>1</v>
      </c>
      <c r="L283" s="159"/>
      <c r="M283" s="162"/>
      <c r="N283" s="163"/>
      <c r="O283" s="163"/>
      <c r="P283" s="163"/>
      <c r="Q283" s="163"/>
      <c r="R283" s="163"/>
      <c r="S283" s="163"/>
      <c r="T283" s="164"/>
      <c r="AT283" s="160" t="s">
        <v>171</v>
      </c>
      <c r="AU283" s="160" t="s">
        <v>81</v>
      </c>
      <c r="AV283" s="13" t="s">
        <v>19</v>
      </c>
      <c r="AW283" s="13" t="s">
        <v>31</v>
      </c>
      <c r="AX283" s="13" t="s">
        <v>74</v>
      </c>
      <c r="AY283" s="160" t="s">
        <v>160</v>
      </c>
    </row>
    <row r="284" spans="1:65" s="14" customFormat="1" x14ac:dyDescent="0.2">
      <c r="B284" s="165"/>
      <c r="D284" s="155" t="s">
        <v>171</v>
      </c>
      <c r="E284" s="166" t="s">
        <v>1</v>
      </c>
      <c r="F284" s="167" t="s">
        <v>1696</v>
      </c>
      <c r="H284" s="168">
        <v>2.6859999999999999</v>
      </c>
      <c r="L284" s="165"/>
      <c r="M284" s="169"/>
      <c r="N284" s="170"/>
      <c r="O284" s="170"/>
      <c r="P284" s="170"/>
      <c r="Q284" s="170"/>
      <c r="R284" s="170"/>
      <c r="S284" s="170"/>
      <c r="T284" s="171"/>
      <c r="AT284" s="166" t="s">
        <v>171</v>
      </c>
      <c r="AU284" s="166" t="s">
        <v>81</v>
      </c>
      <c r="AV284" s="14" t="s">
        <v>81</v>
      </c>
      <c r="AW284" s="14" t="s">
        <v>31</v>
      </c>
      <c r="AX284" s="14" t="s">
        <v>74</v>
      </c>
      <c r="AY284" s="166" t="s">
        <v>160</v>
      </c>
    </row>
    <row r="285" spans="1:65" s="13" customFormat="1" x14ac:dyDescent="0.2">
      <c r="B285" s="159"/>
      <c r="D285" s="155" t="s">
        <v>171</v>
      </c>
      <c r="E285" s="160" t="s">
        <v>1</v>
      </c>
      <c r="F285" s="161" t="s">
        <v>1022</v>
      </c>
      <c r="H285" s="160" t="s">
        <v>1</v>
      </c>
      <c r="L285" s="159"/>
      <c r="M285" s="162"/>
      <c r="N285" s="163"/>
      <c r="O285" s="163"/>
      <c r="P285" s="163"/>
      <c r="Q285" s="163"/>
      <c r="R285" s="163"/>
      <c r="S285" s="163"/>
      <c r="T285" s="164"/>
      <c r="AT285" s="160" t="s">
        <v>171</v>
      </c>
      <c r="AU285" s="160" t="s">
        <v>81</v>
      </c>
      <c r="AV285" s="13" t="s">
        <v>19</v>
      </c>
      <c r="AW285" s="13" t="s">
        <v>31</v>
      </c>
      <c r="AX285" s="13" t="s">
        <v>74</v>
      </c>
      <c r="AY285" s="160" t="s">
        <v>160</v>
      </c>
    </row>
    <row r="286" spans="1:65" s="14" customFormat="1" x14ac:dyDescent="0.2">
      <c r="B286" s="165"/>
      <c r="D286" s="155" t="s">
        <v>171</v>
      </c>
      <c r="E286" s="166" t="s">
        <v>1</v>
      </c>
      <c r="F286" s="167" t="s">
        <v>1697</v>
      </c>
      <c r="H286" s="168">
        <v>3.133</v>
      </c>
      <c r="L286" s="165"/>
      <c r="M286" s="169"/>
      <c r="N286" s="170"/>
      <c r="O286" s="170"/>
      <c r="P286" s="170"/>
      <c r="Q286" s="170"/>
      <c r="R286" s="170"/>
      <c r="S286" s="170"/>
      <c r="T286" s="171"/>
      <c r="AT286" s="166" t="s">
        <v>171</v>
      </c>
      <c r="AU286" s="166" t="s">
        <v>81</v>
      </c>
      <c r="AV286" s="14" t="s">
        <v>81</v>
      </c>
      <c r="AW286" s="14" t="s">
        <v>31</v>
      </c>
      <c r="AX286" s="14" t="s">
        <v>74</v>
      </c>
      <c r="AY286" s="166" t="s">
        <v>160</v>
      </c>
    </row>
    <row r="287" spans="1:65" s="13" customFormat="1" x14ac:dyDescent="0.2">
      <c r="B287" s="159"/>
      <c r="D287" s="155" t="s">
        <v>171</v>
      </c>
      <c r="E287" s="160" t="s">
        <v>1</v>
      </c>
      <c r="F287" s="161" t="s">
        <v>902</v>
      </c>
      <c r="H287" s="160" t="s">
        <v>1</v>
      </c>
      <c r="L287" s="159"/>
      <c r="M287" s="162"/>
      <c r="N287" s="163"/>
      <c r="O287" s="163"/>
      <c r="P287" s="163"/>
      <c r="Q287" s="163"/>
      <c r="R287" s="163"/>
      <c r="S287" s="163"/>
      <c r="T287" s="164"/>
      <c r="AT287" s="160" t="s">
        <v>171</v>
      </c>
      <c r="AU287" s="160" t="s">
        <v>81</v>
      </c>
      <c r="AV287" s="13" t="s">
        <v>19</v>
      </c>
      <c r="AW287" s="13" t="s">
        <v>31</v>
      </c>
      <c r="AX287" s="13" t="s">
        <v>74</v>
      </c>
      <c r="AY287" s="160" t="s">
        <v>160</v>
      </c>
    </row>
    <row r="288" spans="1:65" s="14" customFormat="1" x14ac:dyDescent="0.2">
      <c r="B288" s="165"/>
      <c r="D288" s="155" t="s">
        <v>171</v>
      </c>
      <c r="E288" s="166" t="s">
        <v>1</v>
      </c>
      <c r="F288" s="167" t="s">
        <v>1698</v>
      </c>
      <c r="H288" s="168">
        <v>2.2200000000000002</v>
      </c>
      <c r="L288" s="165"/>
      <c r="M288" s="169"/>
      <c r="N288" s="170"/>
      <c r="O288" s="170"/>
      <c r="P288" s="170"/>
      <c r="Q288" s="170"/>
      <c r="R288" s="170"/>
      <c r="S288" s="170"/>
      <c r="T288" s="171"/>
      <c r="AT288" s="166" t="s">
        <v>171</v>
      </c>
      <c r="AU288" s="166" t="s">
        <v>81</v>
      </c>
      <c r="AV288" s="14" t="s">
        <v>81</v>
      </c>
      <c r="AW288" s="14" t="s">
        <v>31</v>
      </c>
      <c r="AX288" s="14" t="s">
        <v>74</v>
      </c>
      <c r="AY288" s="166" t="s">
        <v>160</v>
      </c>
    </row>
    <row r="289" spans="1:65" s="14" customFormat="1" x14ac:dyDescent="0.2">
      <c r="B289" s="165"/>
      <c r="D289" s="155" t="s">
        <v>171</v>
      </c>
      <c r="E289" s="166" t="s">
        <v>1</v>
      </c>
      <c r="F289" s="167" t="s">
        <v>1699</v>
      </c>
      <c r="H289" s="168">
        <v>1.65</v>
      </c>
      <c r="L289" s="165"/>
      <c r="M289" s="169"/>
      <c r="N289" s="170"/>
      <c r="O289" s="170"/>
      <c r="P289" s="170"/>
      <c r="Q289" s="170"/>
      <c r="R289" s="170"/>
      <c r="S289" s="170"/>
      <c r="T289" s="171"/>
      <c r="AT289" s="166" t="s">
        <v>171</v>
      </c>
      <c r="AU289" s="166" t="s">
        <v>81</v>
      </c>
      <c r="AV289" s="14" t="s">
        <v>81</v>
      </c>
      <c r="AW289" s="14" t="s">
        <v>31</v>
      </c>
      <c r="AX289" s="14" t="s">
        <v>74</v>
      </c>
      <c r="AY289" s="166" t="s">
        <v>160</v>
      </c>
    </row>
    <row r="290" spans="1:65" s="15" customFormat="1" x14ac:dyDescent="0.2">
      <c r="B290" s="172"/>
      <c r="D290" s="155" t="s">
        <v>171</v>
      </c>
      <c r="E290" s="173" t="s">
        <v>1</v>
      </c>
      <c r="F290" s="174" t="s">
        <v>176</v>
      </c>
      <c r="H290" s="175">
        <v>9.6890000000000001</v>
      </c>
      <c r="L290" s="172"/>
      <c r="M290" s="176"/>
      <c r="N290" s="177"/>
      <c r="O290" s="177"/>
      <c r="P290" s="177"/>
      <c r="Q290" s="177"/>
      <c r="R290" s="177"/>
      <c r="S290" s="177"/>
      <c r="T290" s="178"/>
      <c r="AT290" s="173" t="s">
        <v>171</v>
      </c>
      <c r="AU290" s="173" t="s">
        <v>81</v>
      </c>
      <c r="AV290" s="15" t="s">
        <v>167</v>
      </c>
      <c r="AW290" s="15" t="s">
        <v>31</v>
      </c>
      <c r="AX290" s="15" t="s">
        <v>19</v>
      </c>
      <c r="AY290" s="173" t="s">
        <v>160</v>
      </c>
    </row>
    <row r="291" spans="1:65" s="2" customFormat="1" ht="16.5" customHeight="1" x14ac:dyDescent="0.2">
      <c r="A291" s="30"/>
      <c r="B291" s="142"/>
      <c r="C291" s="143" t="s">
        <v>362</v>
      </c>
      <c r="D291" s="143" t="s">
        <v>162</v>
      </c>
      <c r="E291" s="144" t="s">
        <v>1194</v>
      </c>
      <c r="F291" s="145" t="s">
        <v>1195</v>
      </c>
      <c r="G291" s="146" t="s">
        <v>186</v>
      </c>
      <c r="H291" s="147">
        <v>3.3</v>
      </c>
      <c r="I291" s="148">
        <v>0</v>
      </c>
      <c r="J291" s="148">
        <f>ROUND(I291*H291,2)</f>
        <v>0</v>
      </c>
      <c r="K291" s="145" t="s">
        <v>166</v>
      </c>
      <c r="L291" s="31"/>
      <c r="M291" s="149" t="s">
        <v>1</v>
      </c>
      <c r="N291" s="150" t="s">
        <v>39</v>
      </c>
      <c r="O291" s="151">
        <v>6.2E-2</v>
      </c>
      <c r="P291" s="151">
        <f>O291*H291</f>
        <v>0.20459999999999998</v>
      </c>
      <c r="Q291" s="151">
        <v>1.4679999999999999E-3</v>
      </c>
      <c r="R291" s="151">
        <f>Q291*H291</f>
        <v>4.8443999999999996E-3</v>
      </c>
      <c r="S291" s="151">
        <v>0</v>
      </c>
      <c r="T291" s="152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53" t="s">
        <v>167</v>
      </c>
      <c r="AT291" s="153" t="s">
        <v>162</v>
      </c>
      <c r="AU291" s="153" t="s">
        <v>81</v>
      </c>
      <c r="AY291" s="18" t="s">
        <v>160</v>
      </c>
      <c r="BE291" s="154">
        <f>IF(N291="základní",J291,0)</f>
        <v>0</v>
      </c>
      <c r="BF291" s="154">
        <f>IF(N291="snížená",J291,0)</f>
        <v>0</v>
      </c>
      <c r="BG291" s="154">
        <f>IF(N291="zákl. přenesená",J291,0)</f>
        <v>0</v>
      </c>
      <c r="BH291" s="154">
        <f>IF(N291="sníž. přenesená",J291,0)</f>
        <v>0</v>
      </c>
      <c r="BI291" s="154">
        <f>IF(N291="nulová",J291,0)</f>
        <v>0</v>
      </c>
      <c r="BJ291" s="18" t="s">
        <v>19</v>
      </c>
      <c r="BK291" s="154">
        <f>ROUND(I291*H291,2)</f>
        <v>0</v>
      </c>
      <c r="BL291" s="18" t="s">
        <v>167</v>
      </c>
      <c r="BM291" s="153" t="s">
        <v>1196</v>
      </c>
    </row>
    <row r="292" spans="1:65" s="2" customFormat="1" x14ac:dyDescent="0.2">
      <c r="A292" s="30"/>
      <c r="B292" s="31"/>
      <c r="C292" s="30"/>
      <c r="D292" s="155" t="s">
        <v>169</v>
      </c>
      <c r="E292" s="30"/>
      <c r="F292" s="156" t="s">
        <v>1197</v>
      </c>
      <c r="G292" s="30"/>
      <c r="H292" s="30"/>
      <c r="I292" s="30"/>
      <c r="J292" s="30"/>
      <c r="K292" s="30"/>
      <c r="L292" s="31"/>
      <c r="M292" s="157"/>
      <c r="N292" s="158"/>
      <c r="O292" s="56"/>
      <c r="P292" s="56"/>
      <c r="Q292" s="56"/>
      <c r="R292" s="56"/>
      <c r="S292" s="56"/>
      <c r="T292" s="57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T292" s="18" t="s">
        <v>169</v>
      </c>
      <c r="AU292" s="18" t="s">
        <v>81</v>
      </c>
    </row>
    <row r="293" spans="1:65" s="13" customFormat="1" x14ac:dyDescent="0.2">
      <c r="B293" s="159"/>
      <c r="D293" s="155" t="s">
        <v>171</v>
      </c>
      <c r="E293" s="160" t="s">
        <v>1</v>
      </c>
      <c r="F293" s="161" t="s">
        <v>1198</v>
      </c>
      <c r="H293" s="160" t="s">
        <v>1</v>
      </c>
      <c r="L293" s="159"/>
      <c r="M293" s="162"/>
      <c r="N293" s="163"/>
      <c r="O293" s="163"/>
      <c r="P293" s="163"/>
      <c r="Q293" s="163"/>
      <c r="R293" s="163"/>
      <c r="S293" s="163"/>
      <c r="T293" s="164"/>
      <c r="AT293" s="160" t="s">
        <v>171</v>
      </c>
      <c r="AU293" s="160" t="s">
        <v>81</v>
      </c>
      <c r="AV293" s="13" t="s">
        <v>19</v>
      </c>
      <c r="AW293" s="13" t="s">
        <v>31</v>
      </c>
      <c r="AX293" s="13" t="s">
        <v>74</v>
      </c>
      <c r="AY293" s="160" t="s">
        <v>160</v>
      </c>
    </row>
    <row r="294" spans="1:65" s="14" customFormat="1" x14ac:dyDescent="0.2">
      <c r="B294" s="165"/>
      <c r="D294" s="155" t="s">
        <v>171</v>
      </c>
      <c r="E294" s="166" t="s">
        <v>1</v>
      </c>
      <c r="F294" s="167" t="s">
        <v>1700</v>
      </c>
      <c r="H294" s="168">
        <v>3.3</v>
      </c>
      <c r="L294" s="165"/>
      <c r="M294" s="169"/>
      <c r="N294" s="170"/>
      <c r="O294" s="170"/>
      <c r="P294" s="170"/>
      <c r="Q294" s="170"/>
      <c r="R294" s="170"/>
      <c r="S294" s="170"/>
      <c r="T294" s="171"/>
      <c r="AT294" s="166" t="s">
        <v>171</v>
      </c>
      <c r="AU294" s="166" t="s">
        <v>81</v>
      </c>
      <c r="AV294" s="14" t="s">
        <v>81</v>
      </c>
      <c r="AW294" s="14" t="s">
        <v>31</v>
      </c>
      <c r="AX294" s="14" t="s">
        <v>74</v>
      </c>
      <c r="AY294" s="166" t="s">
        <v>160</v>
      </c>
    </row>
    <row r="295" spans="1:65" s="15" customFormat="1" x14ac:dyDescent="0.2">
      <c r="B295" s="172"/>
      <c r="D295" s="155" t="s">
        <v>171</v>
      </c>
      <c r="E295" s="173" t="s">
        <v>1</v>
      </c>
      <c r="F295" s="174" t="s">
        <v>176</v>
      </c>
      <c r="H295" s="175">
        <v>3.3</v>
      </c>
      <c r="L295" s="172"/>
      <c r="M295" s="176"/>
      <c r="N295" s="177"/>
      <c r="O295" s="177"/>
      <c r="P295" s="177"/>
      <c r="Q295" s="177"/>
      <c r="R295" s="177"/>
      <c r="S295" s="177"/>
      <c r="T295" s="178"/>
      <c r="AT295" s="173" t="s">
        <v>171</v>
      </c>
      <c r="AU295" s="173" t="s">
        <v>81</v>
      </c>
      <c r="AV295" s="15" t="s">
        <v>167</v>
      </c>
      <c r="AW295" s="15" t="s">
        <v>31</v>
      </c>
      <c r="AX295" s="15" t="s">
        <v>19</v>
      </c>
      <c r="AY295" s="173" t="s">
        <v>160</v>
      </c>
    </row>
    <row r="296" spans="1:65" s="12" customFormat="1" ht="22.9" customHeight="1" x14ac:dyDescent="0.2">
      <c r="B296" s="130"/>
      <c r="D296" s="131" t="s">
        <v>73</v>
      </c>
      <c r="E296" s="140" t="s">
        <v>167</v>
      </c>
      <c r="F296" s="140" t="s">
        <v>457</v>
      </c>
      <c r="J296" s="141">
        <f>BK296</f>
        <v>0</v>
      </c>
      <c r="L296" s="130"/>
      <c r="M296" s="134"/>
      <c r="N296" s="135"/>
      <c r="O296" s="135"/>
      <c r="P296" s="136">
        <f>SUM(P297:P323)</f>
        <v>105.05758</v>
      </c>
      <c r="Q296" s="135"/>
      <c r="R296" s="136">
        <f>SUM(R297:R323)</f>
        <v>59.906795016999993</v>
      </c>
      <c r="S296" s="135"/>
      <c r="T296" s="137">
        <f>SUM(T297:T323)</f>
        <v>0</v>
      </c>
      <c r="AR296" s="131" t="s">
        <v>19</v>
      </c>
      <c r="AT296" s="138" t="s">
        <v>73</v>
      </c>
      <c r="AU296" s="138" t="s">
        <v>19</v>
      </c>
      <c r="AY296" s="131" t="s">
        <v>160</v>
      </c>
      <c r="BK296" s="139">
        <f>SUM(BK297:BK323)</f>
        <v>0</v>
      </c>
    </row>
    <row r="297" spans="1:65" s="2" customFormat="1" ht="24" customHeight="1" x14ac:dyDescent="0.2">
      <c r="A297" s="30"/>
      <c r="B297" s="142"/>
      <c r="C297" s="143" t="s">
        <v>369</v>
      </c>
      <c r="D297" s="143" t="s">
        <v>162</v>
      </c>
      <c r="E297" s="144" t="s">
        <v>814</v>
      </c>
      <c r="F297" s="145" t="s">
        <v>815</v>
      </c>
      <c r="G297" s="146" t="s">
        <v>165</v>
      </c>
      <c r="H297" s="147">
        <v>0.28799999999999998</v>
      </c>
      <c r="I297" s="148">
        <v>0</v>
      </c>
      <c r="J297" s="148">
        <f>ROUND(I297*H297,2)</f>
        <v>0</v>
      </c>
      <c r="K297" s="145" t="s">
        <v>166</v>
      </c>
      <c r="L297" s="31"/>
      <c r="M297" s="149" t="s">
        <v>1</v>
      </c>
      <c r="N297" s="150" t="s">
        <v>39</v>
      </c>
      <c r="O297" s="151">
        <v>1.85</v>
      </c>
      <c r="P297" s="151">
        <f>O297*H297</f>
        <v>0.53279999999999994</v>
      </c>
      <c r="Q297" s="151">
        <v>2.102E-2</v>
      </c>
      <c r="R297" s="151">
        <f>Q297*H297</f>
        <v>6.05376E-3</v>
      </c>
      <c r="S297" s="151">
        <v>0</v>
      </c>
      <c r="T297" s="152">
        <f>S297*H297</f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3" t="s">
        <v>167</v>
      </c>
      <c r="AT297" s="153" t="s">
        <v>162</v>
      </c>
      <c r="AU297" s="153" t="s">
        <v>81</v>
      </c>
      <c r="AY297" s="18" t="s">
        <v>160</v>
      </c>
      <c r="BE297" s="154">
        <f>IF(N297="základní",J297,0)</f>
        <v>0</v>
      </c>
      <c r="BF297" s="154">
        <f>IF(N297="snížená",J297,0)</f>
        <v>0</v>
      </c>
      <c r="BG297" s="154">
        <f>IF(N297="zákl. přenesená",J297,0)</f>
        <v>0</v>
      </c>
      <c r="BH297" s="154">
        <f>IF(N297="sníž. přenesená",J297,0)</f>
        <v>0</v>
      </c>
      <c r="BI297" s="154">
        <f>IF(N297="nulová",J297,0)</f>
        <v>0</v>
      </c>
      <c r="BJ297" s="18" t="s">
        <v>19</v>
      </c>
      <c r="BK297" s="154">
        <f>ROUND(I297*H297,2)</f>
        <v>0</v>
      </c>
      <c r="BL297" s="18" t="s">
        <v>167</v>
      </c>
      <c r="BM297" s="153" t="s">
        <v>1407</v>
      </c>
    </row>
    <row r="298" spans="1:65" s="2" customFormat="1" ht="19.5" x14ac:dyDescent="0.2">
      <c r="A298" s="30"/>
      <c r="B298" s="31"/>
      <c r="C298" s="30"/>
      <c r="D298" s="155" t="s">
        <v>169</v>
      </c>
      <c r="E298" s="30"/>
      <c r="F298" s="156" t="s">
        <v>817</v>
      </c>
      <c r="G298" s="30"/>
      <c r="H298" s="30"/>
      <c r="I298" s="30"/>
      <c r="J298" s="30"/>
      <c r="K298" s="30"/>
      <c r="L298" s="31"/>
      <c r="M298" s="157"/>
      <c r="N298" s="158"/>
      <c r="O298" s="56"/>
      <c r="P298" s="56"/>
      <c r="Q298" s="56"/>
      <c r="R298" s="56"/>
      <c r="S298" s="56"/>
      <c r="T298" s="57"/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T298" s="18" t="s">
        <v>169</v>
      </c>
      <c r="AU298" s="18" t="s">
        <v>81</v>
      </c>
    </row>
    <row r="299" spans="1:65" s="14" customFormat="1" x14ac:dyDescent="0.2">
      <c r="B299" s="165"/>
      <c r="D299" s="155" t="s">
        <v>171</v>
      </c>
      <c r="E299" s="166" t="s">
        <v>1</v>
      </c>
      <c r="F299" s="167" t="s">
        <v>818</v>
      </c>
      <c r="H299" s="168">
        <v>0.28799999999999998</v>
      </c>
      <c r="L299" s="165"/>
      <c r="M299" s="169"/>
      <c r="N299" s="170"/>
      <c r="O299" s="170"/>
      <c r="P299" s="170"/>
      <c r="Q299" s="170"/>
      <c r="R299" s="170"/>
      <c r="S299" s="170"/>
      <c r="T299" s="171"/>
      <c r="AT299" s="166" t="s">
        <v>171</v>
      </c>
      <c r="AU299" s="166" t="s">
        <v>81</v>
      </c>
      <c r="AV299" s="14" t="s">
        <v>81</v>
      </c>
      <c r="AW299" s="14" t="s">
        <v>31</v>
      </c>
      <c r="AX299" s="14" t="s">
        <v>74</v>
      </c>
      <c r="AY299" s="166" t="s">
        <v>160</v>
      </c>
    </row>
    <row r="300" spans="1:65" s="15" customFormat="1" x14ac:dyDescent="0.2">
      <c r="B300" s="172"/>
      <c r="D300" s="155" t="s">
        <v>171</v>
      </c>
      <c r="E300" s="173" t="s">
        <v>1</v>
      </c>
      <c r="F300" s="174" t="s">
        <v>176</v>
      </c>
      <c r="H300" s="175">
        <v>0.28799999999999998</v>
      </c>
      <c r="L300" s="172"/>
      <c r="M300" s="176"/>
      <c r="N300" s="177"/>
      <c r="O300" s="177"/>
      <c r="P300" s="177"/>
      <c r="Q300" s="177"/>
      <c r="R300" s="177"/>
      <c r="S300" s="177"/>
      <c r="T300" s="178"/>
      <c r="AT300" s="173" t="s">
        <v>171</v>
      </c>
      <c r="AU300" s="173" t="s">
        <v>81</v>
      </c>
      <c r="AV300" s="15" t="s">
        <v>167</v>
      </c>
      <c r="AW300" s="15" t="s">
        <v>31</v>
      </c>
      <c r="AX300" s="15" t="s">
        <v>19</v>
      </c>
      <c r="AY300" s="173" t="s">
        <v>160</v>
      </c>
    </row>
    <row r="301" spans="1:65" s="2" customFormat="1" ht="24" customHeight="1" x14ac:dyDescent="0.2">
      <c r="A301" s="30"/>
      <c r="B301" s="142"/>
      <c r="C301" s="143" t="s">
        <v>376</v>
      </c>
      <c r="D301" s="143" t="s">
        <v>162</v>
      </c>
      <c r="E301" s="144" t="s">
        <v>819</v>
      </c>
      <c r="F301" s="145" t="s">
        <v>820</v>
      </c>
      <c r="G301" s="146" t="s">
        <v>165</v>
      </c>
      <c r="H301" s="147">
        <v>0.57599999999999996</v>
      </c>
      <c r="I301" s="148">
        <v>0</v>
      </c>
      <c r="J301" s="148">
        <f>ROUND(I301*H301,2)</f>
        <v>0</v>
      </c>
      <c r="K301" s="145" t="s">
        <v>166</v>
      </c>
      <c r="L301" s="31"/>
      <c r="M301" s="149" t="s">
        <v>1</v>
      </c>
      <c r="N301" s="150" t="s">
        <v>39</v>
      </c>
      <c r="O301" s="151">
        <v>1.17</v>
      </c>
      <c r="P301" s="151">
        <f>O301*H301</f>
        <v>0.67391999999999996</v>
      </c>
      <c r="Q301" s="151">
        <v>2.102E-2</v>
      </c>
      <c r="R301" s="151">
        <f>Q301*H301</f>
        <v>1.210752E-2</v>
      </c>
      <c r="S301" s="151">
        <v>0</v>
      </c>
      <c r="T301" s="152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53" t="s">
        <v>167</v>
      </c>
      <c r="AT301" s="153" t="s">
        <v>162</v>
      </c>
      <c r="AU301" s="153" t="s">
        <v>81</v>
      </c>
      <c r="AY301" s="18" t="s">
        <v>160</v>
      </c>
      <c r="BE301" s="154">
        <f>IF(N301="základní",J301,0)</f>
        <v>0</v>
      </c>
      <c r="BF301" s="154">
        <f>IF(N301="snížená",J301,0)</f>
        <v>0</v>
      </c>
      <c r="BG301" s="154">
        <f>IF(N301="zákl. přenesená",J301,0)</f>
        <v>0</v>
      </c>
      <c r="BH301" s="154">
        <f>IF(N301="sníž. přenesená",J301,0)</f>
        <v>0</v>
      </c>
      <c r="BI301" s="154">
        <f>IF(N301="nulová",J301,0)</f>
        <v>0</v>
      </c>
      <c r="BJ301" s="18" t="s">
        <v>19</v>
      </c>
      <c r="BK301" s="154">
        <f>ROUND(I301*H301,2)</f>
        <v>0</v>
      </c>
      <c r="BL301" s="18" t="s">
        <v>167</v>
      </c>
      <c r="BM301" s="153" t="s">
        <v>1413</v>
      </c>
    </row>
    <row r="302" spans="1:65" s="2" customFormat="1" ht="19.5" x14ac:dyDescent="0.2">
      <c r="A302" s="30"/>
      <c r="B302" s="31"/>
      <c r="C302" s="30"/>
      <c r="D302" s="155" t="s">
        <v>169</v>
      </c>
      <c r="E302" s="30"/>
      <c r="F302" s="156" t="s">
        <v>822</v>
      </c>
      <c r="G302" s="30"/>
      <c r="H302" s="30"/>
      <c r="I302" s="30"/>
      <c r="J302" s="30"/>
      <c r="K302" s="30"/>
      <c r="L302" s="31"/>
      <c r="M302" s="157"/>
      <c r="N302" s="158"/>
      <c r="O302" s="56"/>
      <c r="P302" s="56"/>
      <c r="Q302" s="56"/>
      <c r="R302" s="56"/>
      <c r="S302" s="56"/>
      <c r="T302" s="57"/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T302" s="18" t="s">
        <v>169</v>
      </c>
      <c r="AU302" s="18" t="s">
        <v>81</v>
      </c>
    </row>
    <row r="303" spans="1:65" s="14" customFormat="1" x14ac:dyDescent="0.2">
      <c r="B303" s="165"/>
      <c r="D303" s="155" t="s">
        <v>171</v>
      </c>
      <c r="E303" s="166" t="s">
        <v>1</v>
      </c>
      <c r="F303" s="167" t="s">
        <v>823</v>
      </c>
      <c r="H303" s="168">
        <v>0.57599999999999996</v>
      </c>
      <c r="L303" s="165"/>
      <c r="M303" s="169"/>
      <c r="N303" s="170"/>
      <c r="O303" s="170"/>
      <c r="P303" s="170"/>
      <c r="Q303" s="170"/>
      <c r="R303" s="170"/>
      <c r="S303" s="170"/>
      <c r="T303" s="171"/>
      <c r="AT303" s="166" t="s">
        <v>171</v>
      </c>
      <c r="AU303" s="166" t="s">
        <v>81</v>
      </c>
      <c r="AV303" s="14" t="s">
        <v>81</v>
      </c>
      <c r="AW303" s="14" t="s">
        <v>31</v>
      </c>
      <c r="AX303" s="14" t="s">
        <v>19</v>
      </c>
      <c r="AY303" s="166" t="s">
        <v>160</v>
      </c>
    </row>
    <row r="304" spans="1:65" s="2" customFormat="1" ht="24" customHeight="1" x14ac:dyDescent="0.2">
      <c r="A304" s="30"/>
      <c r="B304" s="142"/>
      <c r="C304" s="143" t="s">
        <v>383</v>
      </c>
      <c r="D304" s="143" t="s">
        <v>162</v>
      </c>
      <c r="E304" s="144" t="s">
        <v>474</v>
      </c>
      <c r="F304" s="145" t="s">
        <v>475</v>
      </c>
      <c r="G304" s="146" t="s">
        <v>165</v>
      </c>
      <c r="H304" s="147">
        <v>49.933</v>
      </c>
      <c r="I304" s="148">
        <v>0</v>
      </c>
      <c r="J304" s="148">
        <f>ROUND(I304*H304,2)</f>
        <v>0</v>
      </c>
      <c r="K304" s="145" t="s">
        <v>166</v>
      </c>
      <c r="L304" s="31"/>
      <c r="M304" s="149" t="s">
        <v>1</v>
      </c>
      <c r="N304" s="150" t="s">
        <v>39</v>
      </c>
      <c r="O304" s="151">
        <v>0.05</v>
      </c>
      <c r="P304" s="151">
        <f>O304*H304</f>
        <v>2.4966500000000003</v>
      </c>
      <c r="Q304" s="151">
        <v>0.16192000000000001</v>
      </c>
      <c r="R304" s="151">
        <f>Q304*H304</f>
        <v>8.0851513600000011</v>
      </c>
      <c r="S304" s="151">
        <v>0</v>
      </c>
      <c r="T304" s="152">
        <f>S304*H304</f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53" t="s">
        <v>167</v>
      </c>
      <c r="AT304" s="153" t="s">
        <v>162</v>
      </c>
      <c r="AU304" s="153" t="s">
        <v>81</v>
      </c>
      <c r="AY304" s="18" t="s">
        <v>160</v>
      </c>
      <c r="BE304" s="154">
        <f>IF(N304="základní",J304,0)</f>
        <v>0</v>
      </c>
      <c r="BF304" s="154">
        <f>IF(N304="snížená",J304,0)</f>
        <v>0</v>
      </c>
      <c r="BG304" s="154">
        <f>IF(N304="zákl. přenesená",J304,0)</f>
        <v>0</v>
      </c>
      <c r="BH304" s="154">
        <f>IF(N304="sníž. přenesená",J304,0)</f>
        <v>0</v>
      </c>
      <c r="BI304" s="154">
        <f>IF(N304="nulová",J304,0)</f>
        <v>0</v>
      </c>
      <c r="BJ304" s="18" t="s">
        <v>19</v>
      </c>
      <c r="BK304" s="154">
        <f>ROUND(I304*H304,2)</f>
        <v>0</v>
      </c>
      <c r="BL304" s="18" t="s">
        <v>167</v>
      </c>
      <c r="BM304" s="153" t="s">
        <v>828</v>
      </c>
    </row>
    <row r="305" spans="1:65" s="2" customFormat="1" ht="19.5" x14ac:dyDescent="0.2">
      <c r="A305" s="30"/>
      <c r="B305" s="31"/>
      <c r="C305" s="30"/>
      <c r="D305" s="155" t="s">
        <v>169</v>
      </c>
      <c r="E305" s="30"/>
      <c r="F305" s="156" t="s">
        <v>477</v>
      </c>
      <c r="G305" s="30"/>
      <c r="H305" s="30"/>
      <c r="I305" s="30"/>
      <c r="J305" s="30"/>
      <c r="K305" s="30"/>
      <c r="L305" s="31"/>
      <c r="M305" s="157"/>
      <c r="N305" s="158"/>
      <c r="O305" s="56"/>
      <c r="P305" s="56"/>
      <c r="Q305" s="56"/>
      <c r="R305" s="56"/>
      <c r="S305" s="56"/>
      <c r="T305" s="57"/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T305" s="18" t="s">
        <v>169</v>
      </c>
      <c r="AU305" s="18" t="s">
        <v>81</v>
      </c>
    </row>
    <row r="306" spans="1:65" s="13" customFormat="1" x14ac:dyDescent="0.2">
      <c r="B306" s="159"/>
      <c r="D306" s="155" t="s">
        <v>171</v>
      </c>
      <c r="E306" s="160" t="s">
        <v>1</v>
      </c>
      <c r="F306" s="161" t="s">
        <v>1203</v>
      </c>
      <c r="H306" s="160" t="s">
        <v>1</v>
      </c>
      <c r="L306" s="159"/>
      <c r="M306" s="162"/>
      <c r="N306" s="163"/>
      <c r="O306" s="163"/>
      <c r="P306" s="163"/>
      <c r="Q306" s="163"/>
      <c r="R306" s="163"/>
      <c r="S306" s="163"/>
      <c r="T306" s="164"/>
      <c r="AT306" s="160" t="s">
        <v>171</v>
      </c>
      <c r="AU306" s="160" t="s">
        <v>81</v>
      </c>
      <c r="AV306" s="13" t="s">
        <v>19</v>
      </c>
      <c r="AW306" s="13" t="s">
        <v>31</v>
      </c>
      <c r="AX306" s="13" t="s">
        <v>74</v>
      </c>
      <c r="AY306" s="160" t="s">
        <v>160</v>
      </c>
    </row>
    <row r="307" spans="1:65" s="13" customFormat="1" x14ac:dyDescent="0.2">
      <c r="B307" s="159"/>
      <c r="D307" s="155" t="s">
        <v>171</v>
      </c>
      <c r="E307" s="160" t="s">
        <v>1</v>
      </c>
      <c r="F307" s="161" t="s">
        <v>1171</v>
      </c>
      <c r="H307" s="160" t="s">
        <v>1</v>
      </c>
      <c r="L307" s="159"/>
      <c r="M307" s="162"/>
      <c r="N307" s="163"/>
      <c r="O307" s="163"/>
      <c r="P307" s="163"/>
      <c r="Q307" s="163"/>
      <c r="R307" s="163"/>
      <c r="S307" s="163"/>
      <c r="T307" s="164"/>
      <c r="AT307" s="160" t="s">
        <v>171</v>
      </c>
      <c r="AU307" s="160" t="s">
        <v>81</v>
      </c>
      <c r="AV307" s="13" t="s">
        <v>19</v>
      </c>
      <c r="AW307" s="13" t="s">
        <v>31</v>
      </c>
      <c r="AX307" s="13" t="s">
        <v>74</v>
      </c>
      <c r="AY307" s="160" t="s">
        <v>160</v>
      </c>
    </row>
    <row r="308" spans="1:65" s="14" customFormat="1" x14ac:dyDescent="0.2">
      <c r="B308" s="165"/>
      <c r="D308" s="155" t="s">
        <v>171</v>
      </c>
      <c r="E308" s="166" t="s">
        <v>1</v>
      </c>
      <c r="F308" s="167" t="s">
        <v>1701</v>
      </c>
      <c r="H308" s="168">
        <v>24.863</v>
      </c>
      <c r="L308" s="165"/>
      <c r="M308" s="169"/>
      <c r="N308" s="170"/>
      <c r="O308" s="170"/>
      <c r="P308" s="170"/>
      <c r="Q308" s="170"/>
      <c r="R308" s="170"/>
      <c r="S308" s="170"/>
      <c r="T308" s="171"/>
      <c r="AT308" s="166" t="s">
        <v>171</v>
      </c>
      <c r="AU308" s="166" t="s">
        <v>81</v>
      </c>
      <c r="AV308" s="14" t="s">
        <v>81</v>
      </c>
      <c r="AW308" s="14" t="s">
        <v>31</v>
      </c>
      <c r="AX308" s="14" t="s">
        <v>74</v>
      </c>
      <c r="AY308" s="166" t="s">
        <v>160</v>
      </c>
    </row>
    <row r="309" spans="1:65" s="13" customFormat="1" x14ac:dyDescent="0.2">
      <c r="B309" s="159"/>
      <c r="D309" s="155" t="s">
        <v>171</v>
      </c>
      <c r="E309" s="160" t="s">
        <v>1</v>
      </c>
      <c r="F309" s="161" t="s">
        <v>1022</v>
      </c>
      <c r="H309" s="160" t="s">
        <v>1</v>
      </c>
      <c r="L309" s="159"/>
      <c r="M309" s="162"/>
      <c r="N309" s="163"/>
      <c r="O309" s="163"/>
      <c r="P309" s="163"/>
      <c r="Q309" s="163"/>
      <c r="R309" s="163"/>
      <c r="S309" s="163"/>
      <c r="T309" s="164"/>
      <c r="AT309" s="160" t="s">
        <v>171</v>
      </c>
      <c r="AU309" s="160" t="s">
        <v>81</v>
      </c>
      <c r="AV309" s="13" t="s">
        <v>19</v>
      </c>
      <c r="AW309" s="13" t="s">
        <v>31</v>
      </c>
      <c r="AX309" s="13" t="s">
        <v>74</v>
      </c>
      <c r="AY309" s="160" t="s">
        <v>160</v>
      </c>
    </row>
    <row r="310" spans="1:65" s="14" customFormat="1" x14ac:dyDescent="0.2">
      <c r="B310" s="165"/>
      <c r="D310" s="155" t="s">
        <v>171</v>
      </c>
      <c r="E310" s="166" t="s">
        <v>1</v>
      </c>
      <c r="F310" s="167" t="s">
        <v>1702</v>
      </c>
      <c r="H310" s="168">
        <v>25.07</v>
      </c>
      <c r="L310" s="165"/>
      <c r="M310" s="169"/>
      <c r="N310" s="170"/>
      <c r="O310" s="170"/>
      <c r="P310" s="170"/>
      <c r="Q310" s="170"/>
      <c r="R310" s="170"/>
      <c r="S310" s="170"/>
      <c r="T310" s="171"/>
      <c r="AT310" s="166" t="s">
        <v>171</v>
      </c>
      <c r="AU310" s="166" t="s">
        <v>81</v>
      </c>
      <c r="AV310" s="14" t="s">
        <v>81</v>
      </c>
      <c r="AW310" s="14" t="s">
        <v>31</v>
      </c>
      <c r="AX310" s="14" t="s">
        <v>74</v>
      </c>
      <c r="AY310" s="166" t="s">
        <v>160</v>
      </c>
    </row>
    <row r="311" spans="1:65" s="15" customFormat="1" x14ac:dyDescent="0.2">
      <c r="B311" s="172"/>
      <c r="D311" s="155" t="s">
        <v>171</v>
      </c>
      <c r="E311" s="173" t="s">
        <v>1</v>
      </c>
      <c r="F311" s="174" t="s">
        <v>176</v>
      </c>
      <c r="H311" s="175">
        <v>49.933</v>
      </c>
      <c r="L311" s="172"/>
      <c r="M311" s="176"/>
      <c r="N311" s="177"/>
      <c r="O311" s="177"/>
      <c r="P311" s="177"/>
      <c r="Q311" s="177"/>
      <c r="R311" s="177"/>
      <c r="S311" s="177"/>
      <c r="T311" s="178"/>
      <c r="AT311" s="173" t="s">
        <v>171</v>
      </c>
      <c r="AU311" s="173" t="s">
        <v>81</v>
      </c>
      <c r="AV311" s="15" t="s">
        <v>167</v>
      </c>
      <c r="AW311" s="15" t="s">
        <v>31</v>
      </c>
      <c r="AX311" s="15" t="s">
        <v>19</v>
      </c>
      <c r="AY311" s="173" t="s">
        <v>160</v>
      </c>
    </row>
    <row r="312" spans="1:65" s="2" customFormat="1" ht="24" customHeight="1" x14ac:dyDescent="0.2">
      <c r="A312" s="30"/>
      <c r="B312" s="142"/>
      <c r="C312" s="143" t="s">
        <v>394</v>
      </c>
      <c r="D312" s="143" t="s">
        <v>162</v>
      </c>
      <c r="E312" s="144" t="s">
        <v>482</v>
      </c>
      <c r="F312" s="145" t="s">
        <v>483</v>
      </c>
      <c r="G312" s="146" t="s">
        <v>165</v>
      </c>
      <c r="H312" s="147">
        <v>49.933</v>
      </c>
      <c r="I312" s="148">
        <v>0</v>
      </c>
      <c r="J312" s="148">
        <f>ROUND(I312*H312,2)</f>
        <v>0</v>
      </c>
      <c r="K312" s="145" t="s">
        <v>166</v>
      </c>
      <c r="L312" s="31"/>
      <c r="M312" s="149" t="s">
        <v>1</v>
      </c>
      <c r="N312" s="150" t="s">
        <v>39</v>
      </c>
      <c r="O312" s="151">
        <v>1.95</v>
      </c>
      <c r="P312" s="151">
        <f>O312*H312</f>
        <v>97.369349999999997</v>
      </c>
      <c r="Q312" s="151">
        <v>1.031199</v>
      </c>
      <c r="R312" s="151">
        <f>Q312*H312</f>
        <v>51.490859666999995</v>
      </c>
      <c r="S312" s="151">
        <v>0</v>
      </c>
      <c r="T312" s="152">
        <f>S312*H312</f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53" t="s">
        <v>167</v>
      </c>
      <c r="AT312" s="153" t="s">
        <v>162</v>
      </c>
      <c r="AU312" s="153" t="s">
        <v>81</v>
      </c>
      <c r="AY312" s="18" t="s">
        <v>160</v>
      </c>
      <c r="BE312" s="154">
        <f>IF(N312="základní",J312,0)</f>
        <v>0</v>
      </c>
      <c r="BF312" s="154">
        <f>IF(N312="snížená",J312,0)</f>
        <v>0</v>
      </c>
      <c r="BG312" s="154">
        <f>IF(N312="zákl. přenesená",J312,0)</f>
        <v>0</v>
      </c>
      <c r="BH312" s="154">
        <f>IF(N312="sníž. přenesená",J312,0)</f>
        <v>0</v>
      </c>
      <c r="BI312" s="154">
        <f>IF(N312="nulová",J312,0)</f>
        <v>0</v>
      </c>
      <c r="BJ312" s="18" t="s">
        <v>19</v>
      </c>
      <c r="BK312" s="154">
        <f>ROUND(I312*H312,2)</f>
        <v>0</v>
      </c>
      <c r="BL312" s="18" t="s">
        <v>167</v>
      </c>
      <c r="BM312" s="153" t="s">
        <v>839</v>
      </c>
    </row>
    <row r="313" spans="1:65" s="2" customFormat="1" ht="29.25" x14ac:dyDescent="0.2">
      <c r="A313" s="30"/>
      <c r="B313" s="31"/>
      <c r="C313" s="30"/>
      <c r="D313" s="155" t="s">
        <v>169</v>
      </c>
      <c r="E313" s="30"/>
      <c r="F313" s="156" t="s">
        <v>485</v>
      </c>
      <c r="G313" s="30"/>
      <c r="H313" s="30"/>
      <c r="I313" s="30"/>
      <c r="J313" s="30"/>
      <c r="K313" s="30"/>
      <c r="L313" s="31"/>
      <c r="M313" s="157"/>
      <c r="N313" s="158"/>
      <c r="O313" s="56"/>
      <c r="P313" s="56"/>
      <c r="Q313" s="56"/>
      <c r="R313" s="56"/>
      <c r="S313" s="56"/>
      <c r="T313" s="57"/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T313" s="18" t="s">
        <v>169</v>
      </c>
      <c r="AU313" s="18" t="s">
        <v>81</v>
      </c>
    </row>
    <row r="314" spans="1:65" s="13" customFormat="1" x14ac:dyDescent="0.2">
      <c r="B314" s="159"/>
      <c r="D314" s="155" t="s">
        <v>171</v>
      </c>
      <c r="E314" s="160" t="s">
        <v>1</v>
      </c>
      <c r="F314" s="161" t="s">
        <v>1171</v>
      </c>
      <c r="H314" s="160" t="s">
        <v>1</v>
      </c>
      <c r="L314" s="159"/>
      <c r="M314" s="162"/>
      <c r="N314" s="163"/>
      <c r="O314" s="163"/>
      <c r="P314" s="163"/>
      <c r="Q314" s="163"/>
      <c r="R314" s="163"/>
      <c r="S314" s="163"/>
      <c r="T314" s="164"/>
      <c r="AT314" s="160" t="s">
        <v>171</v>
      </c>
      <c r="AU314" s="160" t="s">
        <v>81</v>
      </c>
      <c r="AV314" s="13" t="s">
        <v>19</v>
      </c>
      <c r="AW314" s="13" t="s">
        <v>31</v>
      </c>
      <c r="AX314" s="13" t="s">
        <v>74</v>
      </c>
      <c r="AY314" s="160" t="s">
        <v>160</v>
      </c>
    </row>
    <row r="315" spans="1:65" s="14" customFormat="1" x14ac:dyDescent="0.2">
      <c r="B315" s="165"/>
      <c r="D315" s="155" t="s">
        <v>171</v>
      </c>
      <c r="E315" s="166" t="s">
        <v>1</v>
      </c>
      <c r="F315" s="167" t="s">
        <v>1701</v>
      </c>
      <c r="H315" s="168">
        <v>24.863</v>
      </c>
      <c r="L315" s="165"/>
      <c r="M315" s="169"/>
      <c r="N315" s="170"/>
      <c r="O315" s="170"/>
      <c r="P315" s="170"/>
      <c r="Q315" s="170"/>
      <c r="R315" s="170"/>
      <c r="S315" s="170"/>
      <c r="T315" s="171"/>
      <c r="AT315" s="166" t="s">
        <v>171</v>
      </c>
      <c r="AU315" s="166" t="s">
        <v>81</v>
      </c>
      <c r="AV315" s="14" t="s">
        <v>81</v>
      </c>
      <c r="AW315" s="14" t="s">
        <v>31</v>
      </c>
      <c r="AX315" s="14" t="s">
        <v>74</v>
      </c>
      <c r="AY315" s="166" t="s">
        <v>160</v>
      </c>
    </row>
    <row r="316" spans="1:65" s="13" customFormat="1" x14ac:dyDescent="0.2">
      <c r="B316" s="159"/>
      <c r="D316" s="155" t="s">
        <v>171</v>
      </c>
      <c r="E316" s="160" t="s">
        <v>1</v>
      </c>
      <c r="F316" s="161" t="s">
        <v>1022</v>
      </c>
      <c r="H316" s="160" t="s">
        <v>1</v>
      </c>
      <c r="L316" s="159"/>
      <c r="M316" s="162"/>
      <c r="N316" s="163"/>
      <c r="O316" s="163"/>
      <c r="P316" s="163"/>
      <c r="Q316" s="163"/>
      <c r="R316" s="163"/>
      <c r="S316" s="163"/>
      <c r="T316" s="164"/>
      <c r="AT316" s="160" t="s">
        <v>171</v>
      </c>
      <c r="AU316" s="160" t="s">
        <v>81</v>
      </c>
      <c r="AV316" s="13" t="s">
        <v>19</v>
      </c>
      <c r="AW316" s="13" t="s">
        <v>31</v>
      </c>
      <c r="AX316" s="13" t="s">
        <v>74</v>
      </c>
      <c r="AY316" s="160" t="s">
        <v>160</v>
      </c>
    </row>
    <row r="317" spans="1:65" s="14" customFormat="1" x14ac:dyDescent="0.2">
      <c r="B317" s="165"/>
      <c r="D317" s="155" t="s">
        <v>171</v>
      </c>
      <c r="E317" s="166" t="s">
        <v>1</v>
      </c>
      <c r="F317" s="167" t="s">
        <v>1702</v>
      </c>
      <c r="H317" s="168">
        <v>25.07</v>
      </c>
      <c r="L317" s="165"/>
      <c r="M317" s="169"/>
      <c r="N317" s="170"/>
      <c r="O317" s="170"/>
      <c r="P317" s="170"/>
      <c r="Q317" s="170"/>
      <c r="R317" s="170"/>
      <c r="S317" s="170"/>
      <c r="T317" s="171"/>
      <c r="AT317" s="166" t="s">
        <v>171</v>
      </c>
      <c r="AU317" s="166" t="s">
        <v>81</v>
      </c>
      <c r="AV317" s="14" t="s">
        <v>81</v>
      </c>
      <c r="AW317" s="14" t="s">
        <v>31</v>
      </c>
      <c r="AX317" s="14" t="s">
        <v>74</v>
      </c>
      <c r="AY317" s="166" t="s">
        <v>160</v>
      </c>
    </row>
    <row r="318" spans="1:65" s="15" customFormat="1" x14ac:dyDescent="0.2">
      <c r="B318" s="172"/>
      <c r="D318" s="155" t="s">
        <v>171</v>
      </c>
      <c r="E318" s="173" t="s">
        <v>1</v>
      </c>
      <c r="F318" s="174" t="s">
        <v>176</v>
      </c>
      <c r="H318" s="175">
        <v>49.933</v>
      </c>
      <c r="L318" s="172"/>
      <c r="M318" s="176"/>
      <c r="N318" s="177"/>
      <c r="O318" s="177"/>
      <c r="P318" s="177"/>
      <c r="Q318" s="177"/>
      <c r="R318" s="177"/>
      <c r="S318" s="177"/>
      <c r="T318" s="178"/>
      <c r="AT318" s="173" t="s">
        <v>171</v>
      </c>
      <c r="AU318" s="173" t="s">
        <v>81</v>
      </c>
      <c r="AV318" s="15" t="s">
        <v>167</v>
      </c>
      <c r="AW318" s="15" t="s">
        <v>31</v>
      </c>
      <c r="AX318" s="15" t="s">
        <v>19</v>
      </c>
      <c r="AY318" s="173" t="s">
        <v>160</v>
      </c>
    </row>
    <row r="319" spans="1:65" s="2" customFormat="1" ht="24" customHeight="1" x14ac:dyDescent="0.2">
      <c r="A319" s="30"/>
      <c r="B319" s="142"/>
      <c r="C319" s="143" t="s">
        <v>400</v>
      </c>
      <c r="D319" s="143" t="s">
        <v>162</v>
      </c>
      <c r="E319" s="144" t="s">
        <v>363</v>
      </c>
      <c r="F319" s="145" t="s">
        <v>364</v>
      </c>
      <c r="G319" s="146" t="s">
        <v>245</v>
      </c>
      <c r="H319" s="147">
        <v>0.29499999999999998</v>
      </c>
      <c r="I319" s="148">
        <v>0</v>
      </c>
      <c r="J319" s="148">
        <f>ROUND(I319*H319,2)</f>
        <v>0</v>
      </c>
      <c r="K319" s="145" t="s">
        <v>166</v>
      </c>
      <c r="L319" s="31"/>
      <c r="M319" s="149" t="s">
        <v>1</v>
      </c>
      <c r="N319" s="150" t="s">
        <v>39</v>
      </c>
      <c r="O319" s="151">
        <v>13.507999999999999</v>
      </c>
      <c r="P319" s="151">
        <f>O319*H319</f>
        <v>3.9848599999999994</v>
      </c>
      <c r="Q319" s="151">
        <v>1.0597380000000001</v>
      </c>
      <c r="R319" s="151">
        <f>Q319*H319</f>
        <v>0.31262271000000003</v>
      </c>
      <c r="S319" s="151">
        <v>0</v>
      </c>
      <c r="T319" s="152">
        <f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53" t="s">
        <v>167</v>
      </c>
      <c r="AT319" s="153" t="s">
        <v>162</v>
      </c>
      <c r="AU319" s="153" t="s">
        <v>81</v>
      </c>
      <c r="AY319" s="18" t="s">
        <v>160</v>
      </c>
      <c r="BE319" s="154">
        <f>IF(N319="základní",J319,0)</f>
        <v>0</v>
      </c>
      <c r="BF319" s="154">
        <f>IF(N319="snížená",J319,0)</f>
        <v>0</v>
      </c>
      <c r="BG319" s="154">
        <f>IF(N319="zákl. přenesená",J319,0)</f>
        <v>0</v>
      </c>
      <c r="BH319" s="154">
        <f>IF(N319="sníž. přenesená",J319,0)</f>
        <v>0</v>
      </c>
      <c r="BI319" s="154">
        <f>IF(N319="nulová",J319,0)</f>
        <v>0</v>
      </c>
      <c r="BJ319" s="18" t="s">
        <v>19</v>
      </c>
      <c r="BK319" s="154">
        <f>ROUND(I319*H319,2)</f>
        <v>0</v>
      </c>
      <c r="BL319" s="18" t="s">
        <v>167</v>
      </c>
      <c r="BM319" s="153" t="s">
        <v>840</v>
      </c>
    </row>
    <row r="320" spans="1:65" s="2" customFormat="1" ht="19.5" x14ac:dyDescent="0.2">
      <c r="A320" s="30"/>
      <c r="B320" s="31"/>
      <c r="C320" s="30"/>
      <c r="D320" s="155" t="s">
        <v>169</v>
      </c>
      <c r="E320" s="30"/>
      <c r="F320" s="156" t="s">
        <v>366</v>
      </c>
      <c r="G320" s="30"/>
      <c r="H320" s="30"/>
      <c r="I320" s="30"/>
      <c r="J320" s="30"/>
      <c r="K320" s="30"/>
      <c r="L320" s="31"/>
      <c r="M320" s="157"/>
      <c r="N320" s="158"/>
      <c r="O320" s="56"/>
      <c r="P320" s="56"/>
      <c r="Q320" s="56"/>
      <c r="R320" s="56"/>
      <c r="S320" s="56"/>
      <c r="T320" s="57"/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T320" s="18" t="s">
        <v>169</v>
      </c>
      <c r="AU320" s="18" t="s">
        <v>81</v>
      </c>
    </row>
    <row r="321" spans="1:65" s="13" customFormat="1" x14ac:dyDescent="0.2">
      <c r="B321" s="159"/>
      <c r="D321" s="155" t="s">
        <v>171</v>
      </c>
      <c r="E321" s="160" t="s">
        <v>1</v>
      </c>
      <c r="F321" s="161" t="s">
        <v>841</v>
      </c>
      <c r="H321" s="160" t="s">
        <v>1</v>
      </c>
      <c r="L321" s="159"/>
      <c r="M321" s="162"/>
      <c r="N321" s="163"/>
      <c r="O321" s="163"/>
      <c r="P321" s="163"/>
      <c r="Q321" s="163"/>
      <c r="R321" s="163"/>
      <c r="S321" s="163"/>
      <c r="T321" s="164"/>
      <c r="AT321" s="160" t="s">
        <v>171</v>
      </c>
      <c r="AU321" s="160" t="s">
        <v>81</v>
      </c>
      <c r="AV321" s="13" t="s">
        <v>19</v>
      </c>
      <c r="AW321" s="13" t="s">
        <v>31</v>
      </c>
      <c r="AX321" s="13" t="s">
        <v>74</v>
      </c>
      <c r="AY321" s="160" t="s">
        <v>160</v>
      </c>
    </row>
    <row r="322" spans="1:65" s="14" customFormat="1" x14ac:dyDescent="0.2">
      <c r="B322" s="165"/>
      <c r="D322" s="155" t="s">
        <v>171</v>
      </c>
      <c r="E322" s="166" t="s">
        <v>1</v>
      </c>
      <c r="F322" s="167" t="s">
        <v>1703</v>
      </c>
      <c r="H322" s="168">
        <v>0.29499999999999998</v>
      </c>
      <c r="L322" s="165"/>
      <c r="M322" s="169"/>
      <c r="N322" s="170"/>
      <c r="O322" s="170"/>
      <c r="P322" s="170"/>
      <c r="Q322" s="170"/>
      <c r="R322" s="170"/>
      <c r="S322" s="170"/>
      <c r="T322" s="171"/>
      <c r="AT322" s="166" t="s">
        <v>171</v>
      </c>
      <c r="AU322" s="166" t="s">
        <v>81</v>
      </c>
      <c r="AV322" s="14" t="s">
        <v>81</v>
      </c>
      <c r="AW322" s="14" t="s">
        <v>31</v>
      </c>
      <c r="AX322" s="14" t="s">
        <v>74</v>
      </c>
      <c r="AY322" s="166" t="s">
        <v>160</v>
      </c>
    </row>
    <row r="323" spans="1:65" s="15" customFormat="1" x14ac:dyDescent="0.2">
      <c r="B323" s="172"/>
      <c r="D323" s="155" t="s">
        <v>171</v>
      </c>
      <c r="E323" s="173" t="s">
        <v>1</v>
      </c>
      <c r="F323" s="174" t="s">
        <v>176</v>
      </c>
      <c r="H323" s="175">
        <v>0.29499999999999998</v>
      </c>
      <c r="L323" s="172"/>
      <c r="M323" s="176"/>
      <c r="N323" s="177"/>
      <c r="O323" s="177"/>
      <c r="P323" s="177"/>
      <c r="Q323" s="177"/>
      <c r="R323" s="177"/>
      <c r="S323" s="177"/>
      <c r="T323" s="178"/>
      <c r="AT323" s="173" t="s">
        <v>171</v>
      </c>
      <c r="AU323" s="173" t="s">
        <v>81</v>
      </c>
      <c r="AV323" s="15" t="s">
        <v>167</v>
      </c>
      <c r="AW323" s="15" t="s">
        <v>31</v>
      </c>
      <c r="AX323" s="15" t="s">
        <v>19</v>
      </c>
      <c r="AY323" s="173" t="s">
        <v>160</v>
      </c>
    </row>
    <row r="324" spans="1:65" s="12" customFormat="1" ht="22.9" customHeight="1" x14ac:dyDescent="0.2">
      <c r="B324" s="130"/>
      <c r="D324" s="131" t="s">
        <v>73</v>
      </c>
      <c r="E324" s="140" t="s">
        <v>205</v>
      </c>
      <c r="F324" s="140" t="s">
        <v>843</v>
      </c>
      <c r="J324" s="141">
        <f>BK324</f>
        <v>0</v>
      </c>
      <c r="L324" s="130"/>
      <c r="M324" s="134"/>
      <c r="N324" s="135"/>
      <c r="O324" s="135"/>
      <c r="P324" s="136">
        <f>SUM(P325:P358)</f>
        <v>68.956255999999996</v>
      </c>
      <c r="Q324" s="135"/>
      <c r="R324" s="136">
        <f>SUM(R325:R358)</f>
        <v>1.8719611708999997</v>
      </c>
      <c r="S324" s="135"/>
      <c r="T324" s="137">
        <f>SUM(T325:T358)</f>
        <v>1.7469749999999999</v>
      </c>
      <c r="AR324" s="131" t="s">
        <v>19</v>
      </c>
      <c r="AT324" s="138" t="s">
        <v>73</v>
      </c>
      <c r="AU324" s="138" t="s">
        <v>19</v>
      </c>
      <c r="AY324" s="131" t="s">
        <v>160</v>
      </c>
      <c r="BK324" s="139">
        <f>SUM(BK325:BK358)</f>
        <v>0</v>
      </c>
    </row>
    <row r="325" spans="1:65" s="2" customFormat="1" ht="24" customHeight="1" x14ac:dyDescent="0.2">
      <c r="A325" s="30"/>
      <c r="B325" s="142"/>
      <c r="C325" s="143" t="s">
        <v>407</v>
      </c>
      <c r="D325" s="143" t="s">
        <v>162</v>
      </c>
      <c r="E325" s="144" t="s">
        <v>844</v>
      </c>
      <c r="F325" s="145" t="s">
        <v>845</v>
      </c>
      <c r="G325" s="146" t="s">
        <v>165</v>
      </c>
      <c r="H325" s="147">
        <v>23.292999999999999</v>
      </c>
      <c r="I325" s="148">
        <v>0</v>
      </c>
      <c r="J325" s="148">
        <f>ROUND(I325*H325,2)</f>
        <v>0</v>
      </c>
      <c r="K325" s="145" t="s">
        <v>166</v>
      </c>
      <c r="L325" s="31"/>
      <c r="M325" s="149" t="s">
        <v>1</v>
      </c>
      <c r="N325" s="150" t="s">
        <v>39</v>
      </c>
      <c r="O325" s="151">
        <v>2.472</v>
      </c>
      <c r="P325" s="151">
        <f>O325*H325</f>
        <v>57.580295999999997</v>
      </c>
      <c r="Q325" s="151">
        <v>6.6961699999999999E-2</v>
      </c>
      <c r="R325" s="151">
        <f>Q325*H325</f>
        <v>1.5597388780999999</v>
      </c>
      <c r="S325" s="151">
        <v>7.4999999999999997E-2</v>
      </c>
      <c r="T325" s="152">
        <f>S325*H325</f>
        <v>1.7469749999999999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53" t="s">
        <v>167</v>
      </c>
      <c r="AT325" s="153" t="s">
        <v>162</v>
      </c>
      <c r="AU325" s="153" t="s">
        <v>81</v>
      </c>
      <c r="AY325" s="18" t="s">
        <v>160</v>
      </c>
      <c r="BE325" s="154">
        <f>IF(N325="základní",J325,0)</f>
        <v>0</v>
      </c>
      <c r="BF325" s="154">
        <f>IF(N325="snížená",J325,0)</f>
        <v>0</v>
      </c>
      <c r="BG325" s="154">
        <f>IF(N325="zákl. přenesená",J325,0)</f>
        <v>0</v>
      </c>
      <c r="BH325" s="154">
        <f>IF(N325="sníž. přenesená",J325,0)</f>
        <v>0</v>
      </c>
      <c r="BI325" s="154">
        <f>IF(N325="nulová",J325,0)</f>
        <v>0</v>
      </c>
      <c r="BJ325" s="18" t="s">
        <v>19</v>
      </c>
      <c r="BK325" s="154">
        <f>ROUND(I325*H325,2)</f>
        <v>0</v>
      </c>
      <c r="BL325" s="18" t="s">
        <v>167</v>
      </c>
      <c r="BM325" s="153" t="s">
        <v>846</v>
      </c>
    </row>
    <row r="326" spans="1:65" s="2" customFormat="1" ht="29.25" x14ac:dyDescent="0.2">
      <c r="A326" s="30"/>
      <c r="B326" s="31"/>
      <c r="C326" s="30"/>
      <c r="D326" s="155" t="s">
        <v>169</v>
      </c>
      <c r="E326" s="30"/>
      <c r="F326" s="156" t="s">
        <v>847</v>
      </c>
      <c r="G326" s="30"/>
      <c r="H326" s="30"/>
      <c r="I326" s="30"/>
      <c r="J326" s="30"/>
      <c r="K326" s="30"/>
      <c r="L326" s="31"/>
      <c r="M326" s="157"/>
      <c r="N326" s="158"/>
      <c r="O326" s="56"/>
      <c r="P326" s="56"/>
      <c r="Q326" s="56"/>
      <c r="R326" s="56"/>
      <c r="S326" s="56"/>
      <c r="T326" s="57"/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T326" s="18" t="s">
        <v>169</v>
      </c>
      <c r="AU326" s="18" t="s">
        <v>81</v>
      </c>
    </row>
    <row r="327" spans="1:65" s="13" customFormat="1" x14ac:dyDescent="0.2">
      <c r="B327" s="159"/>
      <c r="D327" s="155" t="s">
        <v>171</v>
      </c>
      <c r="E327" s="160" t="s">
        <v>1</v>
      </c>
      <c r="F327" s="161" t="s">
        <v>1704</v>
      </c>
      <c r="H327" s="160" t="s">
        <v>1</v>
      </c>
      <c r="L327" s="159"/>
      <c r="M327" s="162"/>
      <c r="N327" s="163"/>
      <c r="O327" s="163"/>
      <c r="P327" s="163"/>
      <c r="Q327" s="163"/>
      <c r="R327" s="163"/>
      <c r="S327" s="163"/>
      <c r="T327" s="164"/>
      <c r="AT327" s="160" t="s">
        <v>171</v>
      </c>
      <c r="AU327" s="160" t="s">
        <v>81</v>
      </c>
      <c r="AV327" s="13" t="s">
        <v>19</v>
      </c>
      <c r="AW327" s="13" t="s">
        <v>31</v>
      </c>
      <c r="AX327" s="13" t="s">
        <v>74</v>
      </c>
      <c r="AY327" s="160" t="s">
        <v>160</v>
      </c>
    </row>
    <row r="328" spans="1:65" s="13" customFormat="1" x14ac:dyDescent="0.2">
      <c r="B328" s="159"/>
      <c r="D328" s="155" t="s">
        <v>171</v>
      </c>
      <c r="E328" s="160" t="s">
        <v>1</v>
      </c>
      <c r="F328" s="161" t="s">
        <v>1436</v>
      </c>
      <c r="H328" s="160" t="s">
        <v>1</v>
      </c>
      <c r="L328" s="159"/>
      <c r="M328" s="162"/>
      <c r="N328" s="163"/>
      <c r="O328" s="163"/>
      <c r="P328" s="163"/>
      <c r="Q328" s="163"/>
      <c r="R328" s="163"/>
      <c r="S328" s="163"/>
      <c r="T328" s="164"/>
      <c r="AT328" s="160" t="s">
        <v>171</v>
      </c>
      <c r="AU328" s="160" t="s">
        <v>81</v>
      </c>
      <c r="AV328" s="13" t="s">
        <v>19</v>
      </c>
      <c r="AW328" s="13" t="s">
        <v>31</v>
      </c>
      <c r="AX328" s="13" t="s">
        <v>74</v>
      </c>
      <c r="AY328" s="160" t="s">
        <v>160</v>
      </c>
    </row>
    <row r="329" spans="1:65" s="14" customFormat="1" x14ac:dyDescent="0.2">
      <c r="B329" s="165"/>
      <c r="D329" s="155" t="s">
        <v>171</v>
      </c>
      <c r="E329" s="166" t="s">
        <v>1</v>
      </c>
      <c r="F329" s="167" t="s">
        <v>1705</v>
      </c>
      <c r="H329" s="168">
        <v>2.302</v>
      </c>
      <c r="L329" s="165"/>
      <c r="M329" s="169"/>
      <c r="N329" s="170"/>
      <c r="O329" s="170"/>
      <c r="P329" s="170"/>
      <c r="Q329" s="170"/>
      <c r="R329" s="170"/>
      <c r="S329" s="170"/>
      <c r="T329" s="171"/>
      <c r="AT329" s="166" t="s">
        <v>171</v>
      </c>
      <c r="AU329" s="166" t="s">
        <v>81</v>
      </c>
      <c r="AV329" s="14" t="s">
        <v>81</v>
      </c>
      <c r="AW329" s="14" t="s">
        <v>31</v>
      </c>
      <c r="AX329" s="14" t="s">
        <v>74</v>
      </c>
      <c r="AY329" s="166" t="s">
        <v>160</v>
      </c>
    </row>
    <row r="330" spans="1:65" s="14" customFormat="1" x14ac:dyDescent="0.2">
      <c r="B330" s="165"/>
      <c r="D330" s="155" t="s">
        <v>171</v>
      </c>
      <c r="E330" s="166" t="s">
        <v>1</v>
      </c>
      <c r="F330" s="167" t="s">
        <v>1706</v>
      </c>
      <c r="H330" s="168">
        <v>6.5270000000000001</v>
      </c>
      <c r="L330" s="165"/>
      <c r="M330" s="169"/>
      <c r="N330" s="170"/>
      <c r="O330" s="170"/>
      <c r="P330" s="170"/>
      <c r="Q330" s="170"/>
      <c r="R330" s="170"/>
      <c r="S330" s="170"/>
      <c r="T330" s="171"/>
      <c r="AT330" s="166" t="s">
        <v>171</v>
      </c>
      <c r="AU330" s="166" t="s">
        <v>81</v>
      </c>
      <c r="AV330" s="14" t="s">
        <v>81</v>
      </c>
      <c r="AW330" s="14" t="s">
        <v>31</v>
      </c>
      <c r="AX330" s="14" t="s">
        <v>74</v>
      </c>
      <c r="AY330" s="166" t="s">
        <v>160</v>
      </c>
    </row>
    <row r="331" spans="1:65" s="13" customFormat="1" x14ac:dyDescent="0.2">
      <c r="B331" s="159"/>
      <c r="D331" s="155" t="s">
        <v>171</v>
      </c>
      <c r="E331" s="160" t="s">
        <v>1</v>
      </c>
      <c r="F331" s="161" t="s">
        <v>1439</v>
      </c>
      <c r="H331" s="160" t="s">
        <v>1</v>
      </c>
      <c r="L331" s="159"/>
      <c r="M331" s="162"/>
      <c r="N331" s="163"/>
      <c r="O331" s="163"/>
      <c r="P331" s="163"/>
      <c r="Q331" s="163"/>
      <c r="R331" s="163"/>
      <c r="S331" s="163"/>
      <c r="T331" s="164"/>
      <c r="AT331" s="160" t="s">
        <v>171</v>
      </c>
      <c r="AU331" s="160" t="s">
        <v>81</v>
      </c>
      <c r="AV331" s="13" t="s">
        <v>19</v>
      </c>
      <c r="AW331" s="13" t="s">
        <v>31</v>
      </c>
      <c r="AX331" s="13" t="s">
        <v>74</v>
      </c>
      <c r="AY331" s="160" t="s">
        <v>160</v>
      </c>
    </row>
    <row r="332" spans="1:65" s="14" customFormat="1" x14ac:dyDescent="0.2">
      <c r="B332" s="165"/>
      <c r="D332" s="155" t="s">
        <v>171</v>
      </c>
      <c r="E332" s="166" t="s">
        <v>1</v>
      </c>
      <c r="F332" s="167" t="s">
        <v>1707</v>
      </c>
      <c r="H332" s="168">
        <v>0.66300000000000003</v>
      </c>
      <c r="L332" s="165"/>
      <c r="M332" s="169"/>
      <c r="N332" s="170"/>
      <c r="O332" s="170"/>
      <c r="P332" s="170"/>
      <c r="Q332" s="170"/>
      <c r="R332" s="170"/>
      <c r="S332" s="170"/>
      <c r="T332" s="171"/>
      <c r="AT332" s="166" t="s">
        <v>171</v>
      </c>
      <c r="AU332" s="166" t="s">
        <v>81</v>
      </c>
      <c r="AV332" s="14" t="s">
        <v>81</v>
      </c>
      <c r="AW332" s="14" t="s">
        <v>31</v>
      </c>
      <c r="AX332" s="14" t="s">
        <v>74</v>
      </c>
      <c r="AY332" s="166" t="s">
        <v>160</v>
      </c>
    </row>
    <row r="333" spans="1:65" s="14" customFormat="1" x14ac:dyDescent="0.2">
      <c r="B333" s="165"/>
      <c r="D333" s="155" t="s">
        <v>171</v>
      </c>
      <c r="E333" s="166" t="s">
        <v>1</v>
      </c>
      <c r="F333" s="167" t="s">
        <v>1708</v>
      </c>
      <c r="H333" s="168">
        <v>1.325</v>
      </c>
      <c r="L333" s="165"/>
      <c r="M333" s="169"/>
      <c r="N333" s="170"/>
      <c r="O333" s="170"/>
      <c r="P333" s="170"/>
      <c r="Q333" s="170"/>
      <c r="R333" s="170"/>
      <c r="S333" s="170"/>
      <c r="T333" s="171"/>
      <c r="AT333" s="166" t="s">
        <v>171</v>
      </c>
      <c r="AU333" s="166" t="s">
        <v>81</v>
      </c>
      <c r="AV333" s="14" t="s">
        <v>81</v>
      </c>
      <c r="AW333" s="14" t="s">
        <v>31</v>
      </c>
      <c r="AX333" s="14" t="s">
        <v>74</v>
      </c>
      <c r="AY333" s="166" t="s">
        <v>160</v>
      </c>
    </row>
    <row r="334" spans="1:65" s="13" customFormat="1" x14ac:dyDescent="0.2">
      <c r="B334" s="159"/>
      <c r="D334" s="155" t="s">
        <v>171</v>
      </c>
      <c r="E334" s="160" t="s">
        <v>1</v>
      </c>
      <c r="F334" s="161" t="s">
        <v>854</v>
      </c>
      <c r="H334" s="160" t="s">
        <v>1</v>
      </c>
      <c r="L334" s="159"/>
      <c r="M334" s="162"/>
      <c r="N334" s="163"/>
      <c r="O334" s="163"/>
      <c r="P334" s="163"/>
      <c r="Q334" s="163"/>
      <c r="R334" s="163"/>
      <c r="S334" s="163"/>
      <c r="T334" s="164"/>
      <c r="AT334" s="160" t="s">
        <v>171</v>
      </c>
      <c r="AU334" s="160" t="s">
        <v>81</v>
      </c>
      <c r="AV334" s="13" t="s">
        <v>19</v>
      </c>
      <c r="AW334" s="13" t="s">
        <v>31</v>
      </c>
      <c r="AX334" s="13" t="s">
        <v>74</v>
      </c>
      <c r="AY334" s="160" t="s">
        <v>160</v>
      </c>
    </row>
    <row r="335" spans="1:65" s="14" customFormat="1" x14ac:dyDescent="0.2">
      <c r="B335" s="165"/>
      <c r="D335" s="155" t="s">
        <v>171</v>
      </c>
      <c r="E335" s="166" t="s">
        <v>1</v>
      </c>
      <c r="F335" s="167" t="s">
        <v>1709</v>
      </c>
      <c r="H335" s="168">
        <v>0.57599999999999996</v>
      </c>
      <c r="L335" s="165"/>
      <c r="M335" s="169"/>
      <c r="N335" s="170"/>
      <c r="O335" s="170"/>
      <c r="P335" s="170"/>
      <c r="Q335" s="170"/>
      <c r="R335" s="170"/>
      <c r="S335" s="170"/>
      <c r="T335" s="171"/>
      <c r="AT335" s="166" t="s">
        <v>171</v>
      </c>
      <c r="AU335" s="166" t="s">
        <v>81</v>
      </c>
      <c r="AV335" s="14" t="s">
        <v>81</v>
      </c>
      <c r="AW335" s="14" t="s">
        <v>31</v>
      </c>
      <c r="AX335" s="14" t="s">
        <v>74</v>
      </c>
      <c r="AY335" s="166" t="s">
        <v>160</v>
      </c>
    </row>
    <row r="336" spans="1:65" s="16" customFormat="1" x14ac:dyDescent="0.2">
      <c r="B336" s="179"/>
      <c r="D336" s="155" t="s">
        <v>171</v>
      </c>
      <c r="E336" s="180" t="s">
        <v>1</v>
      </c>
      <c r="F336" s="181" t="s">
        <v>216</v>
      </c>
      <c r="H336" s="182">
        <v>11.393000000000001</v>
      </c>
      <c r="L336" s="179"/>
      <c r="M336" s="183"/>
      <c r="N336" s="184"/>
      <c r="O336" s="184"/>
      <c r="P336" s="184"/>
      <c r="Q336" s="184"/>
      <c r="R336" s="184"/>
      <c r="S336" s="184"/>
      <c r="T336" s="185"/>
      <c r="AT336" s="180" t="s">
        <v>171</v>
      </c>
      <c r="AU336" s="180" t="s">
        <v>81</v>
      </c>
      <c r="AV336" s="16" t="s">
        <v>183</v>
      </c>
      <c r="AW336" s="16" t="s">
        <v>31</v>
      </c>
      <c r="AX336" s="16" t="s">
        <v>74</v>
      </c>
      <c r="AY336" s="180" t="s">
        <v>160</v>
      </c>
    </row>
    <row r="337" spans="1:65" s="13" customFormat="1" x14ac:dyDescent="0.2">
      <c r="B337" s="159"/>
      <c r="D337" s="155" t="s">
        <v>171</v>
      </c>
      <c r="E337" s="160" t="s">
        <v>1</v>
      </c>
      <c r="F337" s="161" t="s">
        <v>1710</v>
      </c>
      <c r="H337" s="160" t="s">
        <v>1</v>
      </c>
      <c r="L337" s="159"/>
      <c r="M337" s="162"/>
      <c r="N337" s="163"/>
      <c r="O337" s="163"/>
      <c r="P337" s="163"/>
      <c r="Q337" s="163"/>
      <c r="R337" s="163"/>
      <c r="S337" s="163"/>
      <c r="T337" s="164"/>
      <c r="AT337" s="160" t="s">
        <v>171</v>
      </c>
      <c r="AU337" s="160" t="s">
        <v>81</v>
      </c>
      <c r="AV337" s="13" t="s">
        <v>19</v>
      </c>
      <c r="AW337" s="13" t="s">
        <v>31</v>
      </c>
      <c r="AX337" s="13" t="s">
        <v>74</v>
      </c>
      <c r="AY337" s="160" t="s">
        <v>160</v>
      </c>
    </row>
    <row r="338" spans="1:65" s="13" customFormat="1" x14ac:dyDescent="0.2">
      <c r="B338" s="159"/>
      <c r="D338" s="155" t="s">
        <v>171</v>
      </c>
      <c r="E338" s="160" t="s">
        <v>1</v>
      </c>
      <c r="F338" s="161" t="s">
        <v>1436</v>
      </c>
      <c r="H338" s="160" t="s">
        <v>1</v>
      </c>
      <c r="L338" s="159"/>
      <c r="M338" s="162"/>
      <c r="N338" s="163"/>
      <c r="O338" s="163"/>
      <c r="P338" s="163"/>
      <c r="Q338" s="163"/>
      <c r="R338" s="163"/>
      <c r="S338" s="163"/>
      <c r="T338" s="164"/>
      <c r="AT338" s="160" t="s">
        <v>171</v>
      </c>
      <c r="AU338" s="160" t="s">
        <v>81</v>
      </c>
      <c r="AV338" s="13" t="s">
        <v>19</v>
      </c>
      <c r="AW338" s="13" t="s">
        <v>31</v>
      </c>
      <c r="AX338" s="13" t="s">
        <v>74</v>
      </c>
      <c r="AY338" s="160" t="s">
        <v>160</v>
      </c>
    </row>
    <row r="339" spans="1:65" s="14" customFormat="1" x14ac:dyDescent="0.2">
      <c r="B339" s="165"/>
      <c r="D339" s="155" t="s">
        <v>171</v>
      </c>
      <c r="E339" s="166" t="s">
        <v>1</v>
      </c>
      <c r="F339" s="167" t="s">
        <v>1705</v>
      </c>
      <c r="H339" s="168">
        <v>2.302</v>
      </c>
      <c r="L339" s="165"/>
      <c r="M339" s="169"/>
      <c r="N339" s="170"/>
      <c r="O339" s="170"/>
      <c r="P339" s="170"/>
      <c r="Q339" s="170"/>
      <c r="R339" s="170"/>
      <c r="S339" s="170"/>
      <c r="T339" s="171"/>
      <c r="AT339" s="166" t="s">
        <v>171</v>
      </c>
      <c r="AU339" s="166" t="s">
        <v>81</v>
      </c>
      <c r="AV339" s="14" t="s">
        <v>81</v>
      </c>
      <c r="AW339" s="14" t="s">
        <v>31</v>
      </c>
      <c r="AX339" s="14" t="s">
        <v>74</v>
      </c>
      <c r="AY339" s="166" t="s">
        <v>160</v>
      </c>
    </row>
    <row r="340" spans="1:65" s="14" customFormat="1" x14ac:dyDescent="0.2">
      <c r="B340" s="165"/>
      <c r="D340" s="155" t="s">
        <v>171</v>
      </c>
      <c r="E340" s="166" t="s">
        <v>1</v>
      </c>
      <c r="F340" s="167" t="s">
        <v>1706</v>
      </c>
      <c r="H340" s="168">
        <v>6.5270000000000001</v>
      </c>
      <c r="L340" s="165"/>
      <c r="M340" s="169"/>
      <c r="N340" s="170"/>
      <c r="O340" s="170"/>
      <c r="P340" s="170"/>
      <c r="Q340" s="170"/>
      <c r="R340" s="170"/>
      <c r="S340" s="170"/>
      <c r="T340" s="171"/>
      <c r="AT340" s="166" t="s">
        <v>171</v>
      </c>
      <c r="AU340" s="166" t="s">
        <v>81</v>
      </c>
      <c r="AV340" s="14" t="s">
        <v>81</v>
      </c>
      <c r="AW340" s="14" t="s">
        <v>31</v>
      </c>
      <c r="AX340" s="14" t="s">
        <v>74</v>
      </c>
      <c r="AY340" s="166" t="s">
        <v>160</v>
      </c>
    </row>
    <row r="341" spans="1:65" s="13" customFormat="1" x14ac:dyDescent="0.2">
      <c r="B341" s="159"/>
      <c r="D341" s="155" t="s">
        <v>171</v>
      </c>
      <c r="E341" s="160" t="s">
        <v>1</v>
      </c>
      <c r="F341" s="161" t="s">
        <v>1439</v>
      </c>
      <c r="H341" s="160" t="s">
        <v>1</v>
      </c>
      <c r="L341" s="159"/>
      <c r="M341" s="162"/>
      <c r="N341" s="163"/>
      <c r="O341" s="163"/>
      <c r="P341" s="163"/>
      <c r="Q341" s="163"/>
      <c r="R341" s="163"/>
      <c r="S341" s="163"/>
      <c r="T341" s="164"/>
      <c r="AT341" s="160" t="s">
        <v>171</v>
      </c>
      <c r="AU341" s="160" t="s">
        <v>81</v>
      </c>
      <c r="AV341" s="13" t="s">
        <v>19</v>
      </c>
      <c r="AW341" s="13" t="s">
        <v>31</v>
      </c>
      <c r="AX341" s="13" t="s">
        <v>74</v>
      </c>
      <c r="AY341" s="160" t="s">
        <v>160</v>
      </c>
    </row>
    <row r="342" spans="1:65" s="14" customFormat="1" x14ac:dyDescent="0.2">
      <c r="B342" s="165"/>
      <c r="D342" s="155" t="s">
        <v>171</v>
      </c>
      <c r="E342" s="166" t="s">
        <v>1</v>
      </c>
      <c r="F342" s="167" t="s">
        <v>1711</v>
      </c>
      <c r="H342" s="168">
        <v>1.03</v>
      </c>
      <c r="L342" s="165"/>
      <c r="M342" s="169"/>
      <c r="N342" s="170"/>
      <c r="O342" s="170"/>
      <c r="P342" s="170"/>
      <c r="Q342" s="170"/>
      <c r="R342" s="170"/>
      <c r="S342" s="170"/>
      <c r="T342" s="171"/>
      <c r="AT342" s="166" t="s">
        <v>171</v>
      </c>
      <c r="AU342" s="166" t="s">
        <v>81</v>
      </c>
      <c r="AV342" s="14" t="s">
        <v>81</v>
      </c>
      <c r="AW342" s="14" t="s">
        <v>31</v>
      </c>
      <c r="AX342" s="14" t="s">
        <v>74</v>
      </c>
      <c r="AY342" s="166" t="s">
        <v>160</v>
      </c>
    </row>
    <row r="343" spans="1:65" s="14" customFormat="1" x14ac:dyDescent="0.2">
      <c r="B343" s="165"/>
      <c r="D343" s="155" t="s">
        <v>171</v>
      </c>
      <c r="E343" s="166" t="s">
        <v>1</v>
      </c>
      <c r="F343" s="167" t="s">
        <v>1712</v>
      </c>
      <c r="H343" s="168">
        <v>2.0409999999999999</v>
      </c>
      <c r="L343" s="165"/>
      <c r="M343" s="169"/>
      <c r="N343" s="170"/>
      <c r="O343" s="170"/>
      <c r="P343" s="170"/>
      <c r="Q343" s="170"/>
      <c r="R343" s="170"/>
      <c r="S343" s="170"/>
      <c r="T343" s="171"/>
      <c r="AT343" s="166" t="s">
        <v>171</v>
      </c>
      <c r="AU343" s="166" t="s">
        <v>81</v>
      </c>
      <c r="AV343" s="14" t="s">
        <v>81</v>
      </c>
      <c r="AW343" s="14" t="s">
        <v>31</v>
      </c>
      <c r="AX343" s="14" t="s">
        <v>74</v>
      </c>
      <c r="AY343" s="166" t="s">
        <v>160</v>
      </c>
    </row>
    <row r="344" spans="1:65" s="16" customFormat="1" x14ac:dyDescent="0.2">
      <c r="B344" s="179"/>
      <c r="D344" s="155" t="s">
        <v>171</v>
      </c>
      <c r="E344" s="180" t="s">
        <v>1</v>
      </c>
      <c r="F344" s="181" t="s">
        <v>216</v>
      </c>
      <c r="H344" s="182">
        <v>11.9</v>
      </c>
      <c r="L344" s="179"/>
      <c r="M344" s="183"/>
      <c r="N344" s="184"/>
      <c r="O344" s="184"/>
      <c r="P344" s="184"/>
      <c r="Q344" s="184"/>
      <c r="R344" s="184"/>
      <c r="S344" s="184"/>
      <c r="T344" s="185"/>
      <c r="AT344" s="180" t="s">
        <v>171</v>
      </c>
      <c r="AU344" s="180" t="s">
        <v>81</v>
      </c>
      <c r="AV344" s="16" t="s">
        <v>183</v>
      </c>
      <c r="AW344" s="16" t="s">
        <v>31</v>
      </c>
      <c r="AX344" s="16" t="s">
        <v>74</v>
      </c>
      <c r="AY344" s="180" t="s">
        <v>160</v>
      </c>
    </row>
    <row r="345" spans="1:65" s="15" customFormat="1" x14ac:dyDescent="0.2">
      <c r="B345" s="172"/>
      <c r="D345" s="155" t="s">
        <v>171</v>
      </c>
      <c r="E345" s="173" t="s">
        <v>1</v>
      </c>
      <c r="F345" s="174" t="s">
        <v>176</v>
      </c>
      <c r="H345" s="175">
        <v>23.292999999999999</v>
      </c>
      <c r="L345" s="172"/>
      <c r="M345" s="176"/>
      <c r="N345" s="177"/>
      <c r="O345" s="177"/>
      <c r="P345" s="177"/>
      <c r="Q345" s="177"/>
      <c r="R345" s="177"/>
      <c r="S345" s="177"/>
      <c r="T345" s="178"/>
      <c r="AT345" s="173" t="s">
        <v>171</v>
      </c>
      <c r="AU345" s="173" t="s">
        <v>81</v>
      </c>
      <c r="AV345" s="15" t="s">
        <v>167</v>
      </c>
      <c r="AW345" s="15" t="s">
        <v>31</v>
      </c>
      <c r="AX345" s="15" t="s">
        <v>19</v>
      </c>
      <c r="AY345" s="173" t="s">
        <v>160</v>
      </c>
    </row>
    <row r="346" spans="1:65" s="2" customFormat="1" ht="16.5" customHeight="1" x14ac:dyDescent="0.2">
      <c r="A346" s="30"/>
      <c r="B346" s="142"/>
      <c r="C346" s="187" t="s">
        <v>413</v>
      </c>
      <c r="D346" s="187" t="s">
        <v>291</v>
      </c>
      <c r="E346" s="188" t="s">
        <v>856</v>
      </c>
      <c r="F346" s="189" t="s">
        <v>857</v>
      </c>
      <c r="G346" s="190" t="s">
        <v>311</v>
      </c>
      <c r="H346" s="191">
        <v>35.335000000000001</v>
      </c>
      <c r="I346" s="192">
        <v>0</v>
      </c>
      <c r="J346" s="192">
        <f>ROUND(I346*H346,2)</f>
        <v>0</v>
      </c>
      <c r="K346" s="189" t="s">
        <v>166</v>
      </c>
      <c r="L346" s="193"/>
      <c r="M346" s="194" t="s">
        <v>1</v>
      </c>
      <c r="N346" s="195" t="s">
        <v>39</v>
      </c>
      <c r="O346" s="151">
        <v>0</v>
      </c>
      <c r="P346" s="151">
        <f>O346*H346</f>
        <v>0</v>
      </c>
      <c r="Q346" s="151">
        <v>1E-3</v>
      </c>
      <c r="R346" s="151">
        <f>Q346*H346</f>
        <v>3.5334999999999998E-2</v>
      </c>
      <c r="S346" s="151">
        <v>0</v>
      </c>
      <c r="T346" s="152">
        <f>S346*H346</f>
        <v>0</v>
      </c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R346" s="153" t="s">
        <v>231</v>
      </c>
      <c r="AT346" s="153" t="s">
        <v>291</v>
      </c>
      <c r="AU346" s="153" t="s">
        <v>81</v>
      </c>
      <c r="AY346" s="18" t="s">
        <v>160</v>
      </c>
      <c r="BE346" s="154">
        <f>IF(N346="základní",J346,0)</f>
        <v>0</v>
      </c>
      <c r="BF346" s="154">
        <f>IF(N346="snížená",J346,0)</f>
        <v>0</v>
      </c>
      <c r="BG346" s="154">
        <f>IF(N346="zákl. přenesená",J346,0)</f>
        <v>0</v>
      </c>
      <c r="BH346" s="154">
        <f>IF(N346="sníž. přenesená",J346,0)</f>
        <v>0</v>
      </c>
      <c r="BI346" s="154">
        <f>IF(N346="nulová",J346,0)</f>
        <v>0</v>
      </c>
      <c r="BJ346" s="18" t="s">
        <v>19</v>
      </c>
      <c r="BK346" s="154">
        <f>ROUND(I346*H346,2)</f>
        <v>0</v>
      </c>
      <c r="BL346" s="18" t="s">
        <v>167</v>
      </c>
      <c r="BM346" s="153" t="s">
        <v>858</v>
      </c>
    </row>
    <row r="347" spans="1:65" s="2" customFormat="1" x14ac:dyDescent="0.2">
      <c r="A347" s="30"/>
      <c r="B347" s="31"/>
      <c r="C347" s="30"/>
      <c r="D347" s="155" t="s">
        <v>169</v>
      </c>
      <c r="E347" s="30"/>
      <c r="F347" s="156" t="s">
        <v>857</v>
      </c>
      <c r="G347" s="30"/>
      <c r="H347" s="30"/>
      <c r="I347" s="30"/>
      <c r="J347" s="30"/>
      <c r="K347" s="30"/>
      <c r="L347" s="31"/>
      <c r="M347" s="157"/>
      <c r="N347" s="158"/>
      <c r="O347" s="56"/>
      <c r="P347" s="56"/>
      <c r="Q347" s="56"/>
      <c r="R347" s="56"/>
      <c r="S347" s="56"/>
      <c r="T347" s="57"/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T347" s="18" t="s">
        <v>169</v>
      </c>
      <c r="AU347" s="18" t="s">
        <v>81</v>
      </c>
    </row>
    <row r="348" spans="1:65" s="14" customFormat="1" x14ac:dyDescent="0.2">
      <c r="B348" s="165"/>
      <c r="D348" s="155" t="s">
        <v>171</v>
      </c>
      <c r="E348" s="166" t="s">
        <v>1</v>
      </c>
      <c r="F348" s="167" t="s">
        <v>1713</v>
      </c>
      <c r="H348" s="168">
        <v>35.335000000000001</v>
      </c>
      <c r="L348" s="165"/>
      <c r="M348" s="169"/>
      <c r="N348" s="170"/>
      <c r="O348" s="170"/>
      <c r="P348" s="170"/>
      <c r="Q348" s="170"/>
      <c r="R348" s="170"/>
      <c r="S348" s="170"/>
      <c r="T348" s="171"/>
      <c r="AT348" s="166" t="s">
        <v>171</v>
      </c>
      <c r="AU348" s="166" t="s">
        <v>81</v>
      </c>
      <c r="AV348" s="14" t="s">
        <v>81</v>
      </c>
      <c r="AW348" s="14" t="s">
        <v>31</v>
      </c>
      <c r="AX348" s="14" t="s">
        <v>74</v>
      </c>
      <c r="AY348" s="166" t="s">
        <v>160</v>
      </c>
    </row>
    <row r="349" spans="1:65" s="15" customFormat="1" x14ac:dyDescent="0.2">
      <c r="B349" s="172"/>
      <c r="D349" s="155" t="s">
        <v>171</v>
      </c>
      <c r="E349" s="173" t="s">
        <v>1</v>
      </c>
      <c r="F349" s="174" t="s">
        <v>176</v>
      </c>
      <c r="H349" s="175">
        <v>35.335000000000001</v>
      </c>
      <c r="L349" s="172"/>
      <c r="M349" s="176"/>
      <c r="N349" s="177"/>
      <c r="O349" s="177"/>
      <c r="P349" s="177"/>
      <c r="Q349" s="177"/>
      <c r="R349" s="177"/>
      <c r="S349" s="177"/>
      <c r="T349" s="178"/>
      <c r="AT349" s="173" t="s">
        <v>171</v>
      </c>
      <c r="AU349" s="173" t="s">
        <v>81</v>
      </c>
      <c r="AV349" s="15" t="s">
        <v>167</v>
      </c>
      <c r="AW349" s="15" t="s">
        <v>31</v>
      </c>
      <c r="AX349" s="15" t="s">
        <v>19</v>
      </c>
      <c r="AY349" s="173" t="s">
        <v>160</v>
      </c>
    </row>
    <row r="350" spans="1:65" s="2" customFormat="1" ht="24" customHeight="1" x14ac:dyDescent="0.2">
      <c r="A350" s="30"/>
      <c r="B350" s="142"/>
      <c r="C350" s="143" t="s">
        <v>418</v>
      </c>
      <c r="D350" s="143" t="s">
        <v>162</v>
      </c>
      <c r="E350" s="144" t="s">
        <v>1449</v>
      </c>
      <c r="F350" s="145" t="s">
        <v>1450</v>
      </c>
      <c r="G350" s="146" t="s">
        <v>165</v>
      </c>
      <c r="H350" s="147">
        <v>11.912000000000001</v>
      </c>
      <c r="I350" s="148">
        <v>0</v>
      </c>
      <c r="J350" s="148">
        <f>ROUND(I350*H350,2)</f>
        <v>0</v>
      </c>
      <c r="K350" s="145" t="s">
        <v>166</v>
      </c>
      <c r="L350" s="31"/>
      <c r="M350" s="149" t="s">
        <v>1</v>
      </c>
      <c r="N350" s="150" t="s">
        <v>39</v>
      </c>
      <c r="O350" s="151">
        <v>0.95499999999999996</v>
      </c>
      <c r="P350" s="151">
        <f>O350*H350</f>
        <v>11.375960000000001</v>
      </c>
      <c r="Q350" s="151">
        <v>2.3244399999999998E-2</v>
      </c>
      <c r="R350" s="151">
        <f>Q350*H350</f>
        <v>0.27688729280000002</v>
      </c>
      <c r="S350" s="151">
        <v>0</v>
      </c>
      <c r="T350" s="152">
        <f>S350*H350</f>
        <v>0</v>
      </c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R350" s="153" t="s">
        <v>167</v>
      </c>
      <c r="AT350" s="153" t="s">
        <v>162</v>
      </c>
      <c r="AU350" s="153" t="s">
        <v>81</v>
      </c>
      <c r="AY350" s="18" t="s">
        <v>160</v>
      </c>
      <c r="BE350" s="154">
        <f>IF(N350="základní",J350,0)</f>
        <v>0</v>
      </c>
      <c r="BF350" s="154">
        <f>IF(N350="snížená",J350,0)</f>
        <v>0</v>
      </c>
      <c r="BG350" s="154">
        <f>IF(N350="zákl. přenesená",J350,0)</f>
        <v>0</v>
      </c>
      <c r="BH350" s="154">
        <f>IF(N350="sníž. přenesená",J350,0)</f>
        <v>0</v>
      </c>
      <c r="BI350" s="154">
        <f>IF(N350="nulová",J350,0)</f>
        <v>0</v>
      </c>
      <c r="BJ350" s="18" t="s">
        <v>19</v>
      </c>
      <c r="BK350" s="154">
        <f>ROUND(I350*H350,2)</f>
        <v>0</v>
      </c>
      <c r="BL350" s="18" t="s">
        <v>167</v>
      </c>
      <c r="BM350" s="153" t="s">
        <v>1451</v>
      </c>
    </row>
    <row r="351" spans="1:65" s="2" customFormat="1" ht="29.25" x14ac:dyDescent="0.2">
      <c r="A351" s="30"/>
      <c r="B351" s="31"/>
      <c r="C351" s="30"/>
      <c r="D351" s="155" t="s">
        <v>169</v>
      </c>
      <c r="E351" s="30"/>
      <c r="F351" s="156" t="s">
        <v>1452</v>
      </c>
      <c r="G351" s="30"/>
      <c r="H351" s="30"/>
      <c r="I351" s="30"/>
      <c r="J351" s="30"/>
      <c r="K351" s="30"/>
      <c r="L351" s="31"/>
      <c r="M351" s="157"/>
      <c r="N351" s="158"/>
      <c r="O351" s="56"/>
      <c r="P351" s="56"/>
      <c r="Q351" s="56"/>
      <c r="R351" s="56"/>
      <c r="S351" s="56"/>
      <c r="T351" s="57"/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T351" s="18" t="s">
        <v>169</v>
      </c>
      <c r="AU351" s="18" t="s">
        <v>81</v>
      </c>
    </row>
    <row r="352" spans="1:65" s="13" customFormat="1" x14ac:dyDescent="0.2">
      <c r="B352" s="159"/>
      <c r="D352" s="155" t="s">
        <v>171</v>
      </c>
      <c r="E352" s="160" t="s">
        <v>1</v>
      </c>
      <c r="F352" s="161" t="s">
        <v>1714</v>
      </c>
      <c r="H352" s="160" t="s">
        <v>1</v>
      </c>
      <c r="L352" s="159"/>
      <c r="M352" s="162"/>
      <c r="N352" s="163"/>
      <c r="O352" s="163"/>
      <c r="P352" s="163"/>
      <c r="Q352" s="163"/>
      <c r="R352" s="163"/>
      <c r="S352" s="163"/>
      <c r="T352" s="164"/>
      <c r="AT352" s="160" t="s">
        <v>171</v>
      </c>
      <c r="AU352" s="160" t="s">
        <v>81</v>
      </c>
      <c r="AV352" s="13" t="s">
        <v>19</v>
      </c>
      <c r="AW352" s="13" t="s">
        <v>31</v>
      </c>
      <c r="AX352" s="13" t="s">
        <v>74</v>
      </c>
      <c r="AY352" s="160" t="s">
        <v>160</v>
      </c>
    </row>
    <row r="353" spans="1:65" s="13" customFormat="1" x14ac:dyDescent="0.2">
      <c r="B353" s="159"/>
      <c r="D353" s="155" t="s">
        <v>171</v>
      </c>
      <c r="E353" s="160" t="s">
        <v>1</v>
      </c>
      <c r="F353" s="161" t="s">
        <v>900</v>
      </c>
      <c r="H353" s="160" t="s">
        <v>1</v>
      </c>
      <c r="L353" s="159"/>
      <c r="M353" s="162"/>
      <c r="N353" s="163"/>
      <c r="O353" s="163"/>
      <c r="P353" s="163"/>
      <c r="Q353" s="163"/>
      <c r="R353" s="163"/>
      <c r="S353" s="163"/>
      <c r="T353" s="164"/>
      <c r="AT353" s="160" t="s">
        <v>171</v>
      </c>
      <c r="AU353" s="160" t="s">
        <v>81</v>
      </c>
      <c r="AV353" s="13" t="s">
        <v>19</v>
      </c>
      <c r="AW353" s="13" t="s">
        <v>31</v>
      </c>
      <c r="AX353" s="13" t="s">
        <v>74</v>
      </c>
      <c r="AY353" s="160" t="s">
        <v>160</v>
      </c>
    </row>
    <row r="354" spans="1:65" s="14" customFormat="1" x14ac:dyDescent="0.2">
      <c r="B354" s="165"/>
      <c r="D354" s="155" t="s">
        <v>171</v>
      </c>
      <c r="E354" s="166" t="s">
        <v>1</v>
      </c>
      <c r="F354" s="167" t="s">
        <v>1715</v>
      </c>
      <c r="H354" s="168">
        <v>7.0119999999999996</v>
      </c>
      <c r="L354" s="165"/>
      <c r="M354" s="169"/>
      <c r="N354" s="170"/>
      <c r="O354" s="170"/>
      <c r="P354" s="170"/>
      <c r="Q354" s="170"/>
      <c r="R354" s="170"/>
      <c r="S354" s="170"/>
      <c r="T354" s="171"/>
      <c r="AT354" s="166" t="s">
        <v>171</v>
      </c>
      <c r="AU354" s="166" t="s">
        <v>81</v>
      </c>
      <c r="AV354" s="14" t="s">
        <v>81</v>
      </c>
      <c r="AW354" s="14" t="s">
        <v>31</v>
      </c>
      <c r="AX354" s="14" t="s">
        <v>74</v>
      </c>
      <c r="AY354" s="166" t="s">
        <v>160</v>
      </c>
    </row>
    <row r="355" spans="1:65" s="13" customFormat="1" x14ac:dyDescent="0.2">
      <c r="B355" s="159"/>
      <c r="D355" s="155" t="s">
        <v>171</v>
      </c>
      <c r="E355" s="160" t="s">
        <v>1</v>
      </c>
      <c r="F355" s="161" t="s">
        <v>1716</v>
      </c>
      <c r="H355" s="160" t="s">
        <v>1</v>
      </c>
      <c r="L355" s="159"/>
      <c r="M355" s="162"/>
      <c r="N355" s="163"/>
      <c r="O355" s="163"/>
      <c r="P355" s="163"/>
      <c r="Q355" s="163"/>
      <c r="R355" s="163"/>
      <c r="S355" s="163"/>
      <c r="T355" s="164"/>
      <c r="AT355" s="160" t="s">
        <v>171</v>
      </c>
      <c r="AU355" s="160" t="s">
        <v>81</v>
      </c>
      <c r="AV355" s="13" t="s">
        <v>19</v>
      </c>
      <c r="AW355" s="13" t="s">
        <v>31</v>
      </c>
      <c r="AX355" s="13" t="s">
        <v>74</v>
      </c>
      <c r="AY355" s="160" t="s">
        <v>160</v>
      </c>
    </row>
    <row r="356" spans="1:65" s="14" customFormat="1" x14ac:dyDescent="0.2">
      <c r="B356" s="165"/>
      <c r="D356" s="155" t="s">
        <v>171</v>
      </c>
      <c r="E356" s="166" t="s">
        <v>1</v>
      </c>
      <c r="F356" s="167" t="s">
        <v>1717</v>
      </c>
      <c r="H356" s="168">
        <v>3.36</v>
      </c>
      <c r="L356" s="165"/>
      <c r="M356" s="169"/>
      <c r="N356" s="170"/>
      <c r="O356" s="170"/>
      <c r="P356" s="170"/>
      <c r="Q356" s="170"/>
      <c r="R356" s="170"/>
      <c r="S356" s="170"/>
      <c r="T356" s="171"/>
      <c r="AT356" s="166" t="s">
        <v>171</v>
      </c>
      <c r="AU356" s="166" t="s">
        <v>81</v>
      </c>
      <c r="AV356" s="14" t="s">
        <v>81</v>
      </c>
      <c r="AW356" s="14" t="s">
        <v>31</v>
      </c>
      <c r="AX356" s="14" t="s">
        <v>74</v>
      </c>
      <c r="AY356" s="166" t="s">
        <v>160</v>
      </c>
    </row>
    <row r="357" spans="1:65" s="14" customFormat="1" x14ac:dyDescent="0.2">
      <c r="B357" s="165"/>
      <c r="D357" s="155" t="s">
        <v>171</v>
      </c>
      <c r="E357" s="166" t="s">
        <v>1</v>
      </c>
      <c r="F357" s="167" t="s">
        <v>1718</v>
      </c>
      <c r="H357" s="168">
        <v>1.54</v>
      </c>
      <c r="L357" s="165"/>
      <c r="M357" s="169"/>
      <c r="N357" s="170"/>
      <c r="O357" s="170"/>
      <c r="P357" s="170"/>
      <c r="Q357" s="170"/>
      <c r="R357" s="170"/>
      <c r="S357" s="170"/>
      <c r="T357" s="171"/>
      <c r="AT357" s="166" t="s">
        <v>171</v>
      </c>
      <c r="AU357" s="166" t="s">
        <v>81</v>
      </c>
      <c r="AV357" s="14" t="s">
        <v>81</v>
      </c>
      <c r="AW357" s="14" t="s">
        <v>31</v>
      </c>
      <c r="AX357" s="14" t="s">
        <v>74</v>
      </c>
      <c r="AY357" s="166" t="s">
        <v>160</v>
      </c>
    </row>
    <row r="358" spans="1:65" s="15" customFormat="1" x14ac:dyDescent="0.2">
      <c r="B358" s="172"/>
      <c r="D358" s="155" t="s">
        <v>171</v>
      </c>
      <c r="E358" s="173" t="s">
        <v>1</v>
      </c>
      <c r="F358" s="174" t="s">
        <v>176</v>
      </c>
      <c r="H358" s="175">
        <v>11.912000000000001</v>
      </c>
      <c r="L358" s="172"/>
      <c r="M358" s="176"/>
      <c r="N358" s="177"/>
      <c r="O358" s="177"/>
      <c r="P358" s="177"/>
      <c r="Q358" s="177"/>
      <c r="R358" s="177"/>
      <c r="S358" s="177"/>
      <c r="T358" s="178"/>
      <c r="AT358" s="173" t="s">
        <v>171</v>
      </c>
      <c r="AU358" s="173" t="s">
        <v>81</v>
      </c>
      <c r="AV358" s="15" t="s">
        <v>167</v>
      </c>
      <c r="AW358" s="15" t="s">
        <v>31</v>
      </c>
      <c r="AX358" s="15" t="s">
        <v>19</v>
      </c>
      <c r="AY358" s="173" t="s">
        <v>160</v>
      </c>
    </row>
    <row r="359" spans="1:65" s="12" customFormat="1" ht="22.9" customHeight="1" x14ac:dyDescent="0.2">
      <c r="B359" s="130"/>
      <c r="D359" s="131" t="s">
        <v>73</v>
      </c>
      <c r="E359" s="140" t="s">
        <v>237</v>
      </c>
      <c r="F359" s="140" t="s">
        <v>860</v>
      </c>
      <c r="J359" s="141">
        <f>BK359</f>
        <v>0</v>
      </c>
      <c r="L359" s="130"/>
      <c r="M359" s="134"/>
      <c r="N359" s="135"/>
      <c r="O359" s="135"/>
      <c r="P359" s="136">
        <f>SUM(P360:P585)</f>
        <v>2304.6975929999999</v>
      </c>
      <c r="Q359" s="135"/>
      <c r="R359" s="136">
        <f>SUM(R360:R585)</f>
        <v>49.629486784000001</v>
      </c>
      <c r="S359" s="135"/>
      <c r="T359" s="137">
        <f>SUM(T360:T585)</f>
        <v>150.55762820000001</v>
      </c>
      <c r="AR359" s="131" t="s">
        <v>19</v>
      </c>
      <c r="AT359" s="138" t="s">
        <v>73</v>
      </c>
      <c r="AU359" s="138" t="s">
        <v>19</v>
      </c>
      <c r="AY359" s="131" t="s">
        <v>160</v>
      </c>
      <c r="BK359" s="139">
        <f>SUM(BK360:BK585)</f>
        <v>0</v>
      </c>
    </row>
    <row r="360" spans="1:65" s="2" customFormat="1" ht="24" customHeight="1" x14ac:dyDescent="0.2">
      <c r="A360" s="30"/>
      <c r="B360" s="142"/>
      <c r="C360" s="143" t="s">
        <v>425</v>
      </c>
      <c r="D360" s="143" t="s">
        <v>162</v>
      </c>
      <c r="E360" s="144" t="s">
        <v>861</v>
      </c>
      <c r="F360" s="145" t="s">
        <v>862</v>
      </c>
      <c r="G360" s="146" t="s">
        <v>186</v>
      </c>
      <c r="H360" s="147">
        <v>41.2</v>
      </c>
      <c r="I360" s="148">
        <v>0</v>
      </c>
      <c r="J360" s="148">
        <f>ROUND(I360*H360,2)</f>
        <v>0</v>
      </c>
      <c r="K360" s="145" t="s">
        <v>166</v>
      </c>
      <c r="L360" s="31"/>
      <c r="M360" s="149" t="s">
        <v>1</v>
      </c>
      <c r="N360" s="150" t="s">
        <v>39</v>
      </c>
      <c r="O360" s="151">
        <v>0.15</v>
      </c>
      <c r="P360" s="151">
        <f>O360*H360</f>
        <v>6.1800000000000006</v>
      </c>
      <c r="Q360" s="151">
        <v>1.9320000000000001E-4</v>
      </c>
      <c r="R360" s="151">
        <f>Q360*H360</f>
        <v>7.959840000000001E-3</v>
      </c>
      <c r="S360" s="151">
        <v>0</v>
      </c>
      <c r="T360" s="152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53" t="s">
        <v>167</v>
      </c>
      <c r="AT360" s="153" t="s">
        <v>162</v>
      </c>
      <c r="AU360" s="153" t="s">
        <v>81</v>
      </c>
      <c r="AY360" s="18" t="s">
        <v>160</v>
      </c>
      <c r="BE360" s="154">
        <f>IF(N360="základní",J360,0)</f>
        <v>0</v>
      </c>
      <c r="BF360" s="154">
        <f>IF(N360="snížená",J360,0)</f>
        <v>0</v>
      </c>
      <c r="BG360" s="154">
        <f>IF(N360="zákl. přenesená",J360,0)</f>
        <v>0</v>
      </c>
      <c r="BH360" s="154">
        <f>IF(N360="sníž. přenesená",J360,0)</f>
        <v>0</v>
      </c>
      <c r="BI360" s="154">
        <f>IF(N360="nulová",J360,0)</f>
        <v>0</v>
      </c>
      <c r="BJ360" s="18" t="s">
        <v>19</v>
      </c>
      <c r="BK360" s="154">
        <f>ROUND(I360*H360,2)</f>
        <v>0</v>
      </c>
      <c r="BL360" s="18" t="s">
        <v>167</v>
      </c>
      <c r="BM360" s="153" t="s">
        <v>863</v>
      </c>
    </row>
    <row r="361" spans="1:65" s="2" customFormat="1" ht="19.5" x14ac:dyDescent="0.2">
      <c r="A361" s="30"/>
      <c r="B361" s="31"/>
      <c r="C361" s="30"/>
      <c r="D361" s="155" t="s">
        <v>169</v>
      </c>
      <c r="E361" s="30"/>
      <c r="F361" s="156" t="s">
        <v>864</v>
      </c>
      <c r="G361" s="30"/>
      <c r="H361" s="30"/>
      <c r="I361" s="30"/>
      <c r="J361" s="30"/>
      <c r="K361" s="30"/>
      <c r="L361" s="31"/>
      <c r="M361" s="157"/>
      <c r="N361" s="158"/>
      <c r="O361" s="56"/>
      <c r="P361" s="56"/>
      <c r="Q361" s="56"/>
      <c r="R361" s="56"/>
      <c r="S361" s="56"/>
      <c r="T361" s="57"/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T361" s="18" t="s">
        <v>169</v>
      </c>
      <c r="AU361" s="18" t="s">
        <v>81</v>
      </c>
    </row>
    <row r="362" spans="1:65" s="13" customFormat="1" x14ac:dyDescent="0.2">
      <c r="B362" s="159"/>
      <c r="D362" s="155" t="s">
        <v>171</v>
      </c>
      <c r="E362" s="160" t="s">
        <v>1</v>
      </c>
      <c r="F362" s="161" t="s">
        <v>865</v>
      </c>
      <c r="H362" s="160" t="s">
        <v>1</v>
      </c>
      <c r="L362" s="159"/>
      <c r="M362" s="162"/>
      <c r="N362" s="163"/>
      <c r="O362" s="163"/>
      <c r="P362" s="163"/>
      <c r="Q362" s="163"/>
      <c r="R362" s="163"/>
      <c r="S362" s="163"/>
      <c r="T362" s="164"/>
      <c r="AT362" s="160" t="s">
        <v>171</v>
      </c>
      <c r="AU362" s="160" t="s">
        <v>81</v>
      </c>
      <c r="AV362" s="13" t="s">
        <v>19</v>
      </c>
      <c r="AW362" s="13" t="s">
        <v>31</v>
      </c>
      <c r="AX362" s="13" t="s">
        <v>74</v>
      </c>
      <c r="AY362" s="160" t="s">
        <v>160</v>
      </c>
    </row>
    <row r="363" spans="1:65" s="13" customFormat="1" x14ac:dyDescent="0.2">
      <c r="B363" s="159"/>
      <c r="D363" s="155" t="s">
        <v>171</v>
      </c>
      <c r="E363" s="160" t="s">
        <v>1</v>
      </c>
      <c r="F363" s="161" t="s">
        <v>1171</v>
      </c>
      <c r="H363" s="160" t="s">
        <v>1</v>
      </c>
      <c r="L363" s="159"/>
      <c r="M363" s="162"/>
      <c r="N363" s="163"/>
      <c r="O363" s="163"/>
      <c r="P363" s="163"/>
      <c r="Q363" s="163"/>
      <c r="R363" s="163"/>
      <c r="S363" s="163"/>
      <c r="T363" s="164"/>
      <c r="AT363" s="160" t="s">
        <v>171</v>
      </c>
      <c r="AU363" s="160" t="s">
        <v>81</v>
      </c>
      <c r="AV363" s="13" t="s">
        <v>19</v>
      </c>
      <c r="AW363" s="13" t="s">
        <v>31</v>
      </c>
      <c r="AX363" s="13" t="s">
        <v>74</v>
      </c>
      <c r="AY363" s="160" t="s">
        <v>160</v>
      </c>
    </row>
    <row r="364" spans="1:65" s="14" customFormat="1" x14ac:dyDescent="0.2">
      <c r="B364" s="165"/>
      <c r="D364" s="155" t="s">
        <v>171</v>
      </c>
      <c r="E364" s="166" t="s">
        <v>1</v>
      </c>
      <c r="F364" s="167" t="s">
        <v>1719</v>
      </c>
      <c r="H364" s="168">
        <v>19.100000000000001</v>
      </c>
      <c r="L364" s="165"/>
      <c r="M364" s="169"/>
      <c r="N364" s="170"/>
      <c r="O364" s="170"/>
      <c r="P364" s="170"/>
      <c r="Q364" s="170"/>
      <c r="R364" s="170"/>
      <c r="S364" s="170"/>
      <c r="T364" s="171"/>
      <c r="AT364" s="166" t="s">
        <v>171</v>
      </c>
      <c r="AU364" s="166" t="s">
        <v>81</v>
      </c>
      <c r="AV364" s="14" t="s">
        <v>81</v>
      </c>
      <c r="AW364" s="14" t="s">
        <v>31</v>
      </c>
      <c r="AX364" s="14" t="s">
        <v>74</v>
      </c>
      <c r="AY364" s="166" t="s">
        <v>160</v>
      </c>
    </row>
    <row r="365" spans="1:65" s="13" customFormat="1" x14ac:dyDescent="0.2">
      <c r="B365" s="159"/>
      <c r="D365" s="155" t="s">
        <v>171</v>
      </c>
      <c r="E365" s="160" t="s">
        <v>1</v>
      </c>
      <c r="F365" s="161" t="s">
        <v>1022</v>
      </c>
      <c r="H365" s="160" t="s">
        <v>1</v>
      </c>
      <c r="L365" s="159"/>
      <c r="M365" s="162"/>
      <c r="N365" s="163"/>
      <c r="O365" s="163"/>
      <c r="P365" s="163"/>
      <c r="Q365" s="163"/>
      <c r="R365" s="163"/>
      <c r="S365" s="163"/>
      <c r="T365" s="164"/>
      <c r="AT365" s="160" t="s">
        <v>171</v>
      </c>
      <c r="AU365" s="160" t="s">
        <v>81</v>
      </c>
      <c r="AV365" s="13" t="s">
        <v>19</v>
      </c>
      <c r="AW365" s="13" t="s">
        <v>31</v>
      </c>
      <c r="AX365" s="13" t="s">
        <v>74</v>
      </c>
      <c r="AY365" s="160" t="s">
        <v>160</v>
      </c>
    </row>
    <row r="366" spans="1:65" s="14" customFormat="1" x14ac:dyDescent="0.2">
      <c r="B366" s="165"/>
      <c r="D366" s="155" t="s">
        <v>171</v>
      </c>
      <c r="E366" s="166" t="s">
        <v>1</v>
      </c>
      <c r="F366" s="167" t="s">
        <v>1720</v>
      </c>
      <c r="H366" s="168">
        <v>22.1</v>
      </c>
      <c r="L366" s="165"/>
      <c r="M366" s="169"/>
      <c r="N366" s="170"/>
      <c r="O366" s="170"/>
      <c r="P366" s="170"/>
      <c r="Q366" s="170"/>
      <c r="R366" s="170"/>
      <c r="S366" s="170"/>
      <c r="T366" s="171"/>
      <c r="AT366" s="166" t="s">
        <v>171</v>
      </c>
      <c r="AU366" s="166" t="s">
        <v>81</v>
      </c>
      <c r="AV366" s="14" t="s">
        <v>81</v>
      </c>
      <c r="AW366" s="14" t="s">
        <v>31</v>
      </c>
      <c r="AX366" s="14" t="s">
        <v>74</v>
      </c>
      <c r="AY366" s="166" t="s">
        <v>160</v>
      </c>
    </row>
    <row r="367" spans="1:65" s="15" customFormat="1" x14ac:dyDescent="0.2">
      <c r="B367" s="172"/>
      <c r="D367" s="155" t="s">
        <v>171</v>
      </c>
      <c r="E367" s="173" t="s">
        <v>1</v>
      </c>
      <c r="F367" s="174" t="s">
        <v>176</v>
      </c>
      <c r="H367" s="175">
        <v>41.2</v>
      </c>
      <c r="L367" s="172"/>
      <c r="M367" s="176"/>
      <c r="N367" s="177"/>
      <c r="O367" s="177"/>
      <c r="P367" s="177"/>
      <c r="Q367" s="177"/>
      <c r="R367" s="177"/>
      <c r="S367" s="177"/>
      <c r="T367" s="178"/>
      <c r="AT367" s="173" t="s">
        <v>171</v>
      </c>
      <c r="AU367" s="173" t="s">
        <v>81</v>
      </c>
      <c r="AV367" s="15" t="s">
        <v>167</v>
      </c>
      <c r="AW367" s="15" t="s">
        <v>31</v>
      </c>
      <c r="AX367" s="15" t="s">
        <v>19</v>
      </c>
      <c r="AY367" s="173" t="s">
        <v>160</v>
      </c>
    </row>
    <row r="368" spans="1:65" s="2" customFormat="1" ht="16.5" customHeight="1" x14ac:dyDescent="0.2">
      <c r="A368" s="30"/>
      <c r="B368" s="142"/>
      <c r="C368" s="143" t="s">
        <v>432</v>
      </c>
      <c r="D368" s="143" t="s">
        <v>162</v>
      </c>
      <c r="E368" s="144" t="s">
        <v>1215</v>
      </c>
      <c r="F368" s="145" t="s">
        <v>1216</v>
      </c>
      <c r="G368" s="146" t="s">
        <v>186</v>
      </c>
      <c r="H368" s="147">
        <v>21.6</v>
      </c>
      <c r="I368" s="148">
        <v>0</v>
      </c>
      <c r="J368" s="148">
        <f>ROUND(I368*H368,2)</f>
        <v>0</v>
      </c>
      <c r="K368" s="145" t="s">
        <v>166</v>
      </c>
      <c r="L368" s="31"/>
      <c r="M368" s="149" t="s">
        <v>1</v>
      </c>
      <c r="N368" s="150" t="s">
        <v>39</v>
      </c>
      <c r="O368" s="151">
        <v>3.2549999999999999</v>
      </c>
      <c r="P368" s="151">
        <f>O368*H368</f>
        <v>70.308000000000007</v>
      </c>
      <c r="Q368" s="151">
        <v>1.17E-3</v>
      </c>
      <c r="R368" s="151">
        <f>Q368*H368</f>
        <v>2.5272000000000003E-2</v>
      </c>
      <c r="S368" s="151">
        <v>0</v>
      </c>
      <c r="T368" s="152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53" t="s">
        <v>167</v>
      </c>
      <c r="AT368" s="153" t="s">
        <v>162</v>
      </c>
      <c r="AU368" s="153" t="s">
        <v>81</v>
      </c>
      <c r="AY368" s="18" t="s">
        <v>160</v>
      </c>
      <c r="BE368" s="154">
        <f>IF(N368="základní",J368,0)</f>
        <v>0</v>
      </c>
      <c r="BF368" s="154">
        <f>IF(N368="snížená",J368,0)</f>
        <v>0</v>
      </c>
      <c r="BG368" s="154">
        <f>IF(N368="zákl. přenesená",J368,0)</f>
        <v>0</v>
      </c>
      <c r="BH368" s="154">
        <f>IF(N368="sníž. přenesená",J368,0)</f>
        <v>0</v>
      </c>
      <c r="BI368" s="154">
        <f>IF(N368="nulová",J368,0)</f>
        <v>0</v>
      </c>
      <c r="BJ368" s="18" t="s">
        <v>19</v>
      </c>
      <c r="BK368" s="154">
        <f>ROUND(I368*H368,2)</f>
        <v>0</v>
      </c>
      <c r="BL368" s="18" t="s">
        <v>167</v>
      </c>
      <c r="BM368" s="153" t="s">
        <v>1217</v>
      </c>
    </row>
    <row r="369" spans="1:65" s="2" customFormat="1" x14ac:dyDescent="0.2">
      <c r="A369" s="30"/>
      <c r="B369" s="31"/>
      <c r="C369" s="30"/>
      <c r="D369" s="155" t="s">
        <v>169</v>
      </c>
      <c r="E369" s="30"/>
      <c r="F369" s="156" t="s">
        <v>1218</v>
      </c>
      <c r="G369" s="30"/>
      <c r="H369" s="30"/>
      <c r="I369" s="30"/>
      <c r="J369" s="30"/>
      <c r="K369" s="30"/>
      <c r="L369" s="31"/>
      <c r="M369" s="157"/>
      <c r="N369" s="158"/>
      <c r="O369" s="56"/>
      <c r="P369" s="56"/>
      <c r="Q369" s="56"/>
      <c r="R369" s="56"/>
      <c r="S369" s="56"/>
      <c r="T369" s="57"/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T369" s="18" t="s">
        <v>169</v>
      </c>
      <c r="AU369" s="18" t="s">
        <v>81</v>
      </c>
    </row>
    <row r="370" spans="1:65" s="13" customFormat="1" x14ac:dyDescent="0.2">
      <c r="B370" s="159"/>
      <c r="D370" s="155" t="s">
        <v>171</v>
      </c>
      <c r="E370" s="160" t="s">
        <v>1</v>
      </c>
      <c r="F370" s="161" t="s">
        <v>1721</v>
      </c>
      <c r="H370" s="160" t="s">
        <v>1</v>
      </c>
      <c r="L370" s="159"/>
      <c r="M370" s="162"/>
      <c r="N370" s="163"/>
      <c r="O370" s="163"/>
      <c r="P370" s="163"/>
      <c r="Q370" s="163"/>
      <c r="R370" s="163"/>
      <c r="S370" s="163"/>
      <c r="T370" s="164"/>
      <c r="AT370" s="160" t="s">
        <v>171</v>
      </c>
      <c r="AU370" s="160" t="s">
        <v>81</v>
      </c>
      <c r="AV370" s="13" t="s">
        <v>19</v>
      </c>
      <c r="AW370" s="13" t="s">
        <v>31</v>
      </c>
      <c r="AX370" s="13" t="s">
        <v>74</v>
      </c>
      <c r="AY370" s="160" t="s">
        <v>160</v>
      </c>
    </row>
    <row r="371" spans="1:65" s="14" customFormat="1" x14ac:dyDescent="0.2">
      <c r="B371" s="165"/>
      <c r="D371" s="155" t="s">
        <v>171</v>
      </c>
      <c r="E371" s="166" t="s">
        <v>1</v>
      </c>
      <c r="F371" s="167" t="s">
        <v>189</v>
      </c>
      <c r="H371" s="168">
        <v>10.8</v>
      </c>
      <c r="L371" s="165"/>
      <c r="M371" s="169"/>
      <c r="N371" s="170"/>
      <c r="O371" s="170"/>
      <c r="P371" s="170"/>
      <c r="Q371" s="170"/>
      <c r="R371" s="170"/>
      <c r="S371" s="170"/>
      <c r="T371" s="171"/>
      <c r="AT371" s="166" t="s">
        <v>171</v>
      </c>
      <c r="AU371" s="166" t="s">
        <v>81</v>
      </c>
      <c r="AV371" s="14" t="s">
        <v>81</v>
      </c>
      <c r="AW371" s="14" t="s">
        <v>31</v>
      </c>
      <c r="AX371" s="14" t="s">
        <v>74</v>
      </c>
      <c r="AY371" s="166" t="s">
        <v>160</v>
      </c>
    </row>
    <row r="372" spans="1:65" s="13" customFormat="1" x14ac:dyDescent="0.2">
      <c r="B372" s="159"/>
      <c r="D372" s="155" t="s">
        <v>171</v>
      </c>
      <c r="E372" s="160" t="s">
        <v>1</v>
      </c>
      <c r="F372" s="161" t="s">
        <v>1704</v>
      </c>
      <c r="H372" s="160" t="s">
        <v>1</v>
      </c>
      <c r="L372" s="159"/>
      <c r="M372" s="162"/>
      <c r="N372" s="163"/>
      <c r="O372" s="163"/>
      <c r="P372" s="163"/>
      <c r="Q372" s="163"/>
      <c r="R372" s="163"/>
      <c r="S372" s="163"/>
      <c r="T372" s="164"/>
      <c r="AT372" s="160" t="s">
        <v>171</v>
      </c>
      <c r="AU372" s="160" t="s">
        <v>81</v>
      </c>
      <c r="AV372" s="13" t="s">
        <v>19</v>
      </c>
      <c r="AW372" s="13" t="s">
        <v>31</v>
      </c>
      <c r="AX372" s="13" t="s">
        <v>74</v>
      </c>
      <c r="AY372" s="160" t="s">
        <v>160</v>
      </c>
    </row>
    <row r="373" spans="1:65" s="14" customFormat="1" x14ac:dyDescent="0.2">
      <c r="B373" s="165"/>
      <c r="D373" s="155" t="s">
        <v>171</v>
      </c>
      <c r="E373" s="166" t="s">
        <v>1</v>
      </c>
      <c r="F373" s="167" t="s">
        <v>189</v>
      </c>
      <c r="H373" s="168">
        <v>10.8</v>
      </c>
      <c r="L373" s="165"/>
      <c r="M373" s="169"/>
      <c r="N373" s="170"/>
      <c r="O373" s="170"/>
      <c r="P373" s="170"/>
      <c r="Q373" s="170"/>
      <c r="R373" s="170"/>
      <c r="S373" s="170"/>
      <c r="T373" s="171"/>
      <c r="AT373" s="166" t="s">
        <v>171</v>
      </c>
      <c r="AU373" s="166" t="s">
        <v>81</v>
      </c>
      <c r="AV373" s="14" t="s">
        <v>81</v>
      </c>
      <c r="AW373" s="14" t="s">
        <v>31</v>
      </c>
      <c r="AX373" s="14" t="s">
        <v>74</v>
      </c>
      <c r="AY373" s="166" t="s">
        <v>160</v>
      </c>
    </row>
    <row r="374" spans="1:65" s="15" customFormat="1" x14ac:dyDescent="0.2">
      <c r="B374" s="172"/>
      <c r="D374" s="155" t="s">
        <v>171</v>
      </c>
      <c r="E374" s="173" t="s">
        <v>1</v>
      </c>
      <c r="F374" s="174" t="s">
        <v>176</v>
      </c>
      <c r="H374" s="175">
        <v>21.6</v>
      </c>
      <c r="L374" s="172"/>
      <c r="M374" s="176"/>
      <c r="N374" s="177"/>
      <c r="O374" s="177"/>
      <c r="P374" s="177"/>
      <c r="Q374" s="177"/>
      <c r="R374" s="177"/>
      <c r="S374" s="177"/>
      <c r="T374" s="178"/>
      <c r="AT374" s="173" t="s">
        <v>171</v>
      </c>
      <c r="AU374" s="173" t="s">
        <v>81</v>
      </c>
      <c r="AV374" s="15" t="s">
        <v>167</v>
      </c>
      <c r="AW374" s="15" t="s">
        <v>31</v>
      </c>
      <c r="AX374" s="15" t="s">
        <v>19</v>
      </c>
      <c r="AY374" s="173" t="s">
        <v>160</v>
      </c>
    </row>
    <row r="375" spans="1:65" s="2" customFormat="1" ht="16.5" customHeight="1" x14ac:dyDescent="0.2">
      <c r="A375" s="30"/>
      <c r="B375" s="142"/>
      <c r="C375" s="143" t="s">
        <v>439</v>
      </c>
      <c r="D375" s="143" t="s">
        <v>162</v>
      </c>
      <c r="E375" s="144" t="s">
        <v>866</v>
      </c>
      <c r="F375" s="145" t="s">
        <v>867</v>
      </c>
      <c r="G375" s="146" t="s">
        <v>186</v>
      </c>
      <c r="H375" s="147">
        <v>21.6</v>
      </c>
      <c r="I375" s="148">
        <v>0</v>
      </c>
      <c r="J375" s="148">
        <f>ROUND(I375*H375,2)</f>
        <v>0</v>
      </c>
      <c r="K375" s="145" t="s">
        <v>166</v>
      </c>
      <c r="L375" s="31"/>
      <c r="M375" s="149" t="s">
        <v>1</v>
      </c>
      <c r="N375" s="150" t="s">
        <v>39</v>
      </c>
      <c r="O375" s="151">
        <v>1.327</v>
      </c>
      <c r="P375" s="151">
        <f>O375*H375</f>
        <v>28.6632</v>
      </c>
      <c r="Q375" s="151">
        <v>6.6399999999999999E-4</v>
      </c>
      <c r="R375" s="151">
        <f>Q375*H375</f>
        <v>1.43424E-2</v>
      </c>
      <c r="S375" s="151">
        <v>0</v>
      </c>
      <c r="T375" s="152">
        <f>S375*H375</f>
        <v>0</v>
      </c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R375" s="153" t="s">
        <v>167</v>
      </c>
      <c r="AT375" s="153" t="s">
        <v>162</v>
      </c>
      <c r="AU375" s="153" t="s">
        <v>81</v>
      </c>
      <c r="AY375" s="18" t="s">
        <v>160</v>
      </c>
      <c r="BE375" s="154">
        <f>IF(N375="základní",J375,0)</f>
        <v>0</v>
      </c>
      <c r="BF375" s="154">
        <f>IF(N375="snížená",J375,0)</f>
        <v>0</v>
      </c>
      <c r="BG375" s="154">
        <f>IF(N375="zákl. přenesená",J375,0)</f>
        <v>0</v>
      </c>
      <c r="BH375" s="154">
        <f>IF(N375="sníž. přenesená",J375,0)</f>
        <v>0</v>
      </c>
      <c r="BI375" s="154">
        <f>IF(N375="nulová",J375,0)</f>
        <v>0</v>
      </c>
      <c r="BJ375" s="18" t="s">
        <v>19</v>
      </c>
      <c r="BK375" s="154">
        <f>ROUND(I375*H375,2)</f>
        <v>0</v>
      </c>
      <c r="BL375" s="18" t="s">
        <v>167</v>
      </c>
      <c r="BM375" s="153" t="s">
        <v>868</v>
      </c>
    </row>
    <row r="376" spans="1:65" s="2" customFormat="1" x14ac:dyDescent="0.2">
      <c r="A376" s="30"/>
      <c r="B376" s="31"/>
      <c r="C376" s="30"/>
      <c r="D376" s="155" t="s">
        <v>169</v>
      </c>
      <c r="E376" s="30"/>
      <c r="F376" s="156" t="s">
        <v>869</v>
      </c>
      <c r="G376" s="30"/>
      <c r="H376" s="30"/>
      <c r="I376" s="30"/>
      <c r="J376" s="30"/>
      <c r="K376" s="30"/>
      <c r="L376" s="31"/>
      <c r="M376" s="157"/>
      <c r="N376" s="158"/>
      <c r="O376" s="56"/>
      <c r="P376" s="56"/>
      <c r="Q376" s="56"/>
      <c r="R376" s="56"/>
      <c r="S376" s="56"/>
      <c r="T376" s="57"/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T376" s="18" t="s">
        <v>169</v>
      </c>
      <c r="AU376" s="18" t="s">
        <v>81</v>
      </c>
    </row>
    <row r="377" spans="1:65" s="13" customFormat="1" x14ac:dyDescent="0.2">
      <c r="B377" s="159"/>
      <c r="D377" s="155" t="s">
        <v>171</v>
      </c>
      <c r="E377" s="160" t="s">
        <v>1</v>
      </c>
      <c r="F377" s="161" t="s">
        <v>1722</v>
      </c>
      <c r="H377" s="160" t="s">
        <v>1</v>
      </c>
      <c r="L377" s="159"/>
      <c r="M377" s="162"/>
      <c r="N377" s="163"/>
      <c r="O377" s="163"/>
      <c r="P377" s="163"/>
      <c r="Q377" s="163"/>
      <c r="R377" s="163"/>
      <c r="S377" s="163"/>
      <c r="T377" s="164"/>
      <c r="AT377" s="160" t="s">
        <v>171</v>
      </c>
      <c r="AU377" s="160" t="s">
        <v>81</v>
      </c>
      <c r="AV377" s="13" t="s">
        <v>19</v>
      </c>
      <c r="AW377" s="13" t="s">
        <v>31</v>
      </c>
      <c r="AX377" s="13" t="s">
        <v>74</v>
      </c>
      <c r="AY377" s="160" t="s">
        <v>160</v>
      </c>
    </row>
    <row r="378" spans="1:65" s="14" customFormat="1" x14ac:dyDescent="0.2">
      <c r="B378" s="165"/>
      <c r="D378" s="155" t="s">
        <v>171</v>
      </c>
      <c r="E378" s="166" t="s">
        <v>1</v>
      </c>
      <c r="F378" s="167" t="s">
        <v>189</v>
      </c>
      <c r="H378" s="168">
        <v>10.8</v>
      </c>
      <c r="L378" s="165"/>
      <c r="M378" s="169"/>
      <c r="N378" s="170"/>
      <c r="O378" s="170"/>
      <c r="P378" s="170"/>
      <c r="Q378" s="170"/>
      <c r="R378" s="170"/>
      <c r="S378" s="170"/>
      <c r="T378" s="171"/>
      <c r="AT378" s="166" t="s">
        <v>171</v>
      </c>
      <c r="AU378" s="166" t="s">
        <v>81</v>
      </c>
      <c r="AV378" s="14" t="s">
        <v>81</v>
      </c>
      <c r="AW378" s="14" t="s">
        <v>31</v>
      </c>
      <c r="AX378" s="14" t="s">
        <v>74</v>
      </c>
      <c r="AY378" s="166" t="s">
        <v>160</v>
      </c>
    </row>
    <row r="379" spans="1:65" s="13" customFormat="1" x14ac:dyDescent="0.2">
      <c r="B379" s="159"/>
      <c r="D379" s="155" t="s">
        <v>171</v>
      </c>
      <c r="E379" s="160" t="s">
        <v>1</v>
      </c>
      <c r="F379" s="161" t="s">
        <v>1723</v>
      </c>
      <c r="H379" s="160" t="s">
        <v>1</v>
      </c>
      <c r="L379" s="159"/>
      <c r="M379" s="162"/>
      <c r="N379" s="163"/>
      <c r="O379" s="163"/>
      <c r="P379" s="163"/>
      <c r="Q379" s="163"/>
      <c r="R379" s="163"/>
      <c r="S379" s="163"/>
      <c r="T379" s="164"/>
      <c r="AT379" s="160" t="s">
        <v>171</v>
      </c>
      <c r="AU379" s="160" t="s">
        <v>81</v>
      </c>
      <c r="AV379" s="13" t="s">
        <v>19</v>
      </c>
      <c r="AW379" s="13" t="s">
        <v>31</v>
      </c>
      <c r="AX379" s="13" t="s">
        <v>74</v>
      </c>
      <c r="AY379" s="160" t="s">
        <v>160</v>
      </c>
    </row>
    <row r="380" spans="1:65" s="14" customFormat="1" x14ac:dyDescent="0.2">
      <c r="B380" s="165"/>
      <c r="D380" s="155" t="s">
        <v>171</v>
      </c>
      <c r="E380" s="166" t="s">
        <v>1</v>
      </c>
      <c r="F380" s="167" t="s">
        <v>189</v>
      </c>
      <c r="H380" s="168">
        <v>10.8</v>
      </c>
      <c r="L380" s="165"/>
      <c r="M380" s="169"/>
      <c r="N380" s="170"/>
      <c r="O380" s="170"/>
      <c r="P380" s="170"/>
      <c r="Q380" s="170"/>
      <c r="R380" s="170"/>
      <c r="S380" s="170"/>
      <c r="T380" s="171"/>
      <c r="AT380" s="166" t="s">
        <v>171</v>
      </c>
      <c r="AU380" s="166" t="s">
        <v>81</v>
      </c>
      <c r="AV380" s="14" t="s">
        <v>81</v>
      </c>
      <c r="AW380" s="14" t="s">
        <v>31</v>
      </c>
      <c r="AX380" s="14" t="s">
        <v>74</v>
      </c>
      <c r="AY380" s="166" t="s">
        <v>160</v>
      </c>
    </row>
    <row r="381" spans="1:65" s="15" customFormat="1" x14ac:dyDescent="0.2">
      <c r="B381" s="172"/>
      <c r="D381" s="155" t="s">
        <v>171</v>
      </c>
      <c r="E381" s="173" t="s">
        <v>1</v>
      </c>
      <c r="F381" s="174" t="s">
        <v>176</v>
      </c>
      <c r="H381" s="175">
        <v>21.6</v>
      </c>
      <c r="L381" s="172"/>
      <c r="M381" s="176"/>
      <c r="N381" s="177"/>
      <c r="O381" s="177"/>
      <c r="P381" s="177"/>
      <c r="Q381" s="177"/>
      <c r="R381" s="177"/>
      <c r="S381" s="177"/>
      <c r="T381" s="178"/>
      <c r="AT381" s="173" t="s">
        <v>171</v>
      </c>
      <c r="AU381" s="173" t="s">
        <v>81</v>
      </c>
      <c r="AV381" s="15" t="s">
        <v>167</v>
      </c>
      <c r="AW381" s="15" t="s">
        <v>31</v>
      </c>
      <c r="AX381" s="15" t="s">
        <v>19</v>
      </c>
      <c r="AY381" s="173" t="s">
        <v>160</v>
      </c>
    </row>
    <row r="382" spans="1:65" s="2" customFormat="1" ht="24" customHeight="1" x14ac:dyDescent="0.2">
      <c r="A382" s="30"/>
      <c r="B382" s="142"/>
      <c r="C382" s="187" t="s">
        <v>444</v>
      </c>
      <c r="D382" s="187" t="s">
        <v>291</v>
      </c>
      <c r="E382" s="188" t="s">
        <v>1220</v>
      </c>
      <c r="F382" s="189" t="s">
        <v>1221</v>
      </c>
      <c r="G382" s="190" t="s">
        <v>245</v>
      </c>
      <c r="H382" s="191">
        <v>0.41199999999999998</v>
      </c>
      <c r="I382" s="192">
        <v>0</v>
      </c>
      <c r="J382" s="192">
        <f>ROUND(I382*H382,2)</f>
        <v>0</v>
      </c>
      <c r="K382" s="189" t="s">
        <v>166</v>
      </c>
      <c r="L382" s="193"/>
      <c r="M382" s="194" t="s">
        <v>1</v>
      </c>
      <c r="N382" s="195" t="s">
        <v>39</v>
      </c>
      <c r="O382" s="151">
        <v>0</v>
      </c>
      <c r="P382" s="151">
        <f>O382*H382</f>
        <v>0</v>
      </c>
      <c r="Q382" s="151">
        <v>1</v>
      </c>
      <c r="R382" s="151">
        <f>Q382*H382</f>
        <v>0.41199999999999998</v>
      </c>
      <c r="S382" s="151">
        <v>0</v>
      </c>
      <c r="T382" s="152">
        <f>S382*H382</f>
        <v>0</v>
      </c>
      <c r="U382" s="30"/>
      <c r="V382" s="30"/>
      <c r="W382" s="30"/>
      <c r="X382" s="30"/>
      <c r="Y382" s="30"/>
      <c r="Z382" s="30"/>
      <c r="AA382" s="30"/>
      <c r="AB382" s="30"/>
      <c r="AC382" s="30"/>
      <c r="AD382" s="30"/>
      <c r="AE382" s="30"/>
      <c r="AR382" s="153" t="s">
        <v>231</v>
      </c>
      <c r="AT382" s="153" t="s">
        <v>291</v>
      </c>
      <c r="AU382" s="153" t="s">
        <v>81</v>
      </c>
      <c r="AY382" s="18" t="s">
        <v>160</v>
      </c>
      <c r="BE382" s="154">
        <f>IF(N382="základní",J382,0)</f>
        <v>0</v>
      </c>
      <c r="BF382" s="154">
        <f>IF(N382="snížená",J382,0)</f>
        <v>0</v>
      </c>
      <c r="BG382" s="154">
        <f>IF(N382="zákl. přenesená",J382,0)</f>
        <v>0</v>
      </c>
      <c r="BH382" s="154">
        <f>IF(N382="sníž. přenesená",J382,0)</f>
        <v>0</v>
      </c>
      <c r="BI382" s="154">
        <f>IF(N382="nulová",J382,0)</f>
        <v>0</v>
      </c>
      <c r="BJ382" s="18" t="s">
        <v>19</v>
      </c>
      <c r="BK382" s="154">
        <f>ROUND(I382*H382,2)</f>
        <v>0</v>
      </c>
      <c r="BL382" s="18" t="s">
        <v>167</v>
      </c>
      <c r="BM382" s="153" t="s">
        <v>1222</v>
      </c>
    </row>
    <row r="383" spans="1:65" s="2" customFormat="1" x14ac:dyDescent="0.2">
      <c r="A383" s="30"/>
      <c r="B383" s="31"/>
      <c r="C383" s="30"/>
      <c r="D383" s="155" t="s">
        <v>169</v>
      </c>
      <c r="E383" s="30"/>
      <c r="F383" s="156" t="s">
        <v>1221</v>
      </c>
      <c r="G383" s="30"/>
      <c r="H383" s="30"/>
      <c r="I383" s="30"/>
      <c r="J383" s="30"/>
      <c r="K383" s="30"/>
      <c r="L383" s="31"/>
      <c r="M383" s="157"/>
      <c r="N383" s="158"/>
      <c r="O383" s="56"/>
      <c r="P383" s="56"/>
      <c r="Q383" s="56"/>
      <c r="R383" s="56"/>
      <c r="S383" s="56"/>
      <c r="T383" s="57"/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T383" s="18" t="s">
        <v>169</v>
      </c>
      <c r="AU383" s="18" t="s">
        <v>81</v>
      </c>
    </row>
    <row r="384" spans="1:65" s="2" customFormat="1" ht="19.5" x14ac:dyDescent="0.2">
      <c r="A384" s="30"/>
      <c r="B384" s="31"/>
      <c r="C384" s="30"/>
      <c r="D384" s="155" t="s">
        <v>248</v>
      </c>
      <c r="E384" s="30"/>
      <c r="F384" s="186" t="s">
        <v>1223</v>
      </c>
      <c r="G384" s="30"/>
      <c r="H384" s="30"/>
      <c r="I384" s="30"/>
      <c r="J384" s="30"/>
      <c r="K384" s="30"/>
      <c r="L384" s="31"/>
      <c r="M384" s="157"/>
      <c r="N384" s="158"/>
      <c r="O384" s="56"/>
      <c r="P384" s="56"/>
      <c r="Q384" s="56"/>
      <c r="R384" s="56"/>
      <c r="S384" s="56"/>
      <c r="T384" s="57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T384" s="18" t="s">
        <v>248</v>
      </c>
      <c r="AU384" s="18" t="s">
        <v>81</v>
      </c>
    </row>
    <row r="385" spans="1:65" s="13" customFormat="1" x14ac:dyDescent="0.2">
      <c r="B385" s="159"/>
      <c r="D385" s="155" t="s">
        <v>171</v>
      </c>
      <c r="E385" s="160" t="s">
        <v>1</v>
      </c>
      <c r="F385" s="161" t="s">
        <v>1704</v>
      </c>
      <c r="H385" s="160" t="s">
        <v>1</v>
      </c>
      <c r="L385" s="159"/>
      <c r="M385" s="162"/>
      <c r="N385" s="163"/>
      <c r="O385" s="163"/>
      <c r="P385" s="163"/>
      <c r="Q385" s="163"/>
      <c r="R385" s="163"/>
      <c r="S385" s="163"/>
      <c r="T385" s="164"/>
      <c r="AT385" s="160" t="s">
        <v>171</v>
      </c>
      <c r="AU385" s="160" t="s">
        <v>81</v>
      </c>
      <c r="AV385" s="13" t="s">
        <v>19</v>
      </c>
      <c r="AW385" s="13" t="s">
        <v>31</v>
      </c>
      <c r="AX385" s="13" t="s">
        <v>74</v>
      </c>
      <c r="AY385" s="160" t="s">
        <v>160</v>
      </c>
    </row>
    <row r="386" spans="1:65" s="13" customFormat="1" x14ac:dyDescent="0.2">
      <c r="B386" s="159"/>
      <c r="D386" s="155" t="s">
        <v>171</v>
      </c>
      <c r="E386" s="160" t="s">
        <v>1</v>
      </c>
      <c r="F386" s="161" t="s">
        <v>1205</v>
      </c>
      <c r="H386" s="160" t="s">
        <v>1</v>
      </c>
      <c r="L386" s="159"/>
      <c r="M386" s="162"/>
      <c r="N386" s="163"/>
      <c r="O386" s="163"/>
      <c r="P386" s="163"/>
      <c r="Q386" s="163"/>
      <c r="R386" s="163"/>
      <c r="S386" s="163"/>
      <c r="T386" s="164"/>
      <c r="AT386" s="160" t="s">
        <v>171</v>
      </c>
      <c r="AU386" s="160" t="s">
        <v>81</v>
      </c>
      <c r="AV386" s="13" t="s">
        <v>19</v>
      </c>
      <c r="AW386" s="13" t="s">
        <v>31</v>
      </c>
      <c r="AX386" s="13" t="s">
        <v>74</v>
      </c>
      <c r="AY386" s="160" t="s">
        <v>160</v>
      </c>
    </row>
    <row r="387" spans="1:65" s="14" customFormat="1" x14ac:dyDescent="0.2">
      <c r="B387" s="165"/>
      <c r="D387" s="155" t="s">
        <v>171</v>
      </c>
      <c r="E387" s="166" t="s">
        <v>1</v>
      </c>
      <c r="F387" s="167" t="s">
        <v>1724</v>
      </c>
      <c r="H387" s="168">
        <v>5.3999999999999999E-2</v>
      </c>
      <c r="L387" s="165"/>
      <c r="M387" s="169"/>
      <c r="N387" s="170"/>
      <c r="O387" s="170"/>
      <c r="P387" s="170"/>
      <c r="Q387" s="170"/>
      <c r="R387" s="170"/>
      <c r="S387" s="170"/>
      <c r="T387" s="171"/>
      <c r="AT387" s="166" t="s">
        <v>171</v>
      </c>
      <c r="AU387" s="166" t="s">
        <v>81</v>
      </c>
      <c r="AV387" s="14" t="s">
        <v>81</v>
      </c>
      <c r="AW387" s="14" t="s">
        <v>31</v>
      </c>
      <c r="AX387" s="14" t="s">
        <v>74</v>
      </c>
      <c r="AY387" s="166" t="s">
        <v>160</v>
      </c>
    </row>
    <row r="388" spans="1:65" s="13" customFormat="1" x14ac:dyDescent="0.2">
      <c r="B388" s="159"/>
      <c r="D388" s="155" t="s">
        <v>171</v>
      </c>
      <c r="E388" s="160" t="s">
        <v>1</v>
      </c>
      <c r="F388" s="161" t="s">
        <v>1209</v>
      </c>
      <c r="H388" s="160" t="s">
        <v>1</v>
      </c>
      <c r="L388" s="159"/>
      <c r="M388" s="162"/>
      <c r="N388" s="163"/>
      <c r="O388" s="163"/>
      <c r="P388" s="163"/>
      <c r="Q388" s="163"/>
      <c r="R388" s="163"/>
      <c r="S388" s="163"/>
      <c r="T388" s="164"/>
      <c r="AT388" s="160" t="s">
        <v>171</v>
      </c>
      <c r="AU388" s="160" t="s">
        <v>81</v>
      </c>
      <c r="AV388" s="13" t="s">
        <v>19</v>
      </c>
      <c r="AW388" s="13" t="s">
        <v>31</v>
      </c>
      <c r="AX388" s="13" t="s">
        <v>74</v>
      </c>
      <c r="AY388" s="160" t="s">
        <v>160</v>
      </c>
    </row>
    <row r="389" spans="1:65" s="14" customFormat="1" x14ac:dyDescent="0.2">
      <c r="B389" s="165"/>
      <c r="D389" s="155" t="s">
        <v>171</v>
      </c>
      <c r="E389" s="166" t="s">
        <v>1</v>
      </c>
      <c r="F389" s="167" t="s">
        <v>1725</v>
      </c>
      <c r="H389" s="168">
        <v>0.152</v>
      </c>
      <c r="L389" s="165"/>
      <c r="M389" s="169"/>
      <c r="N389" s="170"/>
      <c r="O389" s="170"/>
      <c r="P389" s="170"/>
      <c r="Q389" s="170"/>
      <c r="R389" s="170"/>
      <c r="S389" s="170"/>
      <c r="T389" s="171"/>
      <c r="AT389" s="166" t="s">
        <v>171</v>
      </c>
      <c r="AU389" s="166" t="s">
        <v>81</v>
      </c>
      <c r="AV389" s="14" t="s">
        <v>81</v>
      </c>
      <c r="AW389" s="14" t="s">
        <v>31</v>
      </c>
      <c r="AX389" s="14" t="s">
        <v>74</v>
      </c>
      <c r="AY389" s="166" t="s">
        <v>160</v>
      </c>
    </row>
    <row r="390" spans="1:65" s="13" customFormat="1" x14ac:dyDescent="0.2">
      <c r="B390" s="159"/>
      <c r="D390" s="155" t="s">
        <v>171</v>
      </c>
      <c r="E390" s="160" t="s">
        <v>1</v>
      </c>
      <c r="F390" s="161" t="s">
        <v>1710</v>
      </c>
      <c r="H390" s="160" t="s">
        <v>1</v>
      </c>
      <c r="L390" s="159"/>
      <c r="M390" s="162"/>
      <c r="N390" s="163"/>
      <c r="O390" s="163"/>
      <c r="P390" s="163"/>
      <c r="Q390" s="163"/>
      <c r="R390" s="163"/>
      <c r="S390" s="163"/>
      <c r="T390" s="164"/>
      <c r="AT390" s="160" t="s">
        <v>171</v>
      </c>
      <c r="AU390" s="160" t="s">
        <v>81</v>
      </c>
      <c r="AV390" s="13" t="s">
        <v>19</v>
      </c>
      <c r="AW390" s="13" t="s">
        <v>31</v>
      </c>
      <c r="AX390" s="13" t="s">
        <v>74</v>
      </c>
      <c r="AY390" s="160" t="s">
        <v>160</v>
      </c>
    </row>
    <row r="391" spans="1:65" s="13" customFormat="1" x14ac:dyDescent="0.2">
      <c r="B391" s="159"/>
      <c r="D391" s="155" t="s">
        <v>171</v>
      </c>
      <c r="E391" s="160" t="s">
        <v>1</v>
      </c>
      <c r="F391" s="161" t="s">
        <v>1205</v>
      </c>
      <c r="H391" s="160" t="s">
        <v>1</v>
      </c>
      <c r="L391" s="159"/>
      <c r="M391" s="162"/>
      <c r="N391" s="163"/>
      <c r="O391" s="163"/>
      <c r="P391" s="163"/>
      <c r="Q391" s="163"/>
      <c r="R391" s="163"/>
      <c r="S391" s="163"/>
      <c r="T391" s="164"/>
      <c r="AT391" s="160" t="s">
        <v>171</v>
      </c>
      <c r="AU391" s="160" t="s">
        <v>81</v>
      </c>
      <c r="AV391" s="13" t="s">
        <v>19</v>
      </c>
      <c r="AW391" s="13" t="s">
        <v>31</v>
      </c>
      <c r="AX391" s="13" t="s">
        <v>74</v>
      </c>
      <c r="AY391" s="160" t="s">
        <v>160</v>
      </c>
    </row>
    <row r="392" spans="1:65" s="14" customFormat="1" x14ac:dyDescent="0.2">
      <c r="B392" s="165"/>
      <c r="D392" s="155" t="s">
        <v>171</v>
      </c>
      <c r="E392" s="166" t="s">
        <v>1</v>
      </c>
      <c r="F392" s="167" t="s">
        <v>1724</v>
      </c>
      <c r="H392" s="168">
        <v>5.3999999999999999E-2</v>
      </c>
      <c r="L392" s="165"/>
      <c r="M392" s="169"/>
      <c r="N392" s="170"/>
      <c r="O392" s="170"/>
      <c r="P392" s="170"/>
      <c r="Q392" s="170"/>
      <c r="R392" s="170"/>
      <c r="S392" s="170"/>
      <c r="T392" s="171"/>
      <c r="AT392" s="166" t="s">
        <v>171</v>
      </c>
      <c r="AU392" s="166" t="s">
        <v>81</v>
      </c>
      <c r="AV392" s="14" t="s">
        <v>81</v>
      </c>
      <c r="AW392" s="14" t="s">
        <v>31</v>
      </c>
      <c r="AX392" s="14" t="s">
        <v>74</v>
      </c>
      <c r="AY392" s="166" t="s">
        <v>160</v>
      </c>
    </row>
    <row r="393" spans="1:65" s="13" customFormat="1" x14ac:dyDescent="0.2">
      <c r="B393" s="159"/>
      <c r="D393" s="155" t="s">
        <v>171</v>
      </c>
      <c r="E393" s="160" t="s">
        <v>1</v>
      </c>
      <c r="F393" s="161" t="s">
        <v>1209</v>
      </c>
      <c r="H393" s="160" t="s">
        <v>1</v>
      </c>
      <c r="L393" s="159"/>
      <c r="M393" s="162"/>
      <c r="N393" s="163"/>
      <c r="O393" s="163"/>
      <c r="P393" s="163"/>
      <c r="Q393" s="163"/>
      <c r="R393" s="163"/>
      <c r="S393" s="163"/>
      <c r="T393" s="164"/>
      <c r="AT393" s="160" t="s">
        <v>171</v>
      </c>
      <c r="AU393" s="160" t="s">
        <v>81</v>
      </c>
      <c r="AV393" s="13" t="s">
        <v>19</v>
      </c>
      <c r="AW393" s="13" t="s">
        <v>31</v>
      </c>
      <c r="AX393" s="13" t="s">
        <v>74</v>
      </c>
      <c r="AY393" s="160" t="s">
        <v>160</v>
      </c>
    </row>
    <row r="394" spans="1:65" s="14" customFormat="1" x14ac:dyDescent="0.2">
      <c r="B394" s="165"/>
      <c r="D394" s="155" t="s">
        <v>171</v>
      </c>
      <c r="E394" s="166" t="s">
        <v>1</v>
      </c>
      <c r="F394" s="167" t="s">
        <v>1725</v>
      </c>
      <c r="H394" s="168">
        <v>0.152</v>
      </c>
      <c r="L394" s="165"/>
      <c r="M394" s="169"/>
      <c r="N394" s="170"/>
      <c r="O394" s="170"/>
      <c r="P394" s="170"/>
      <c r="Q394" s="170"/>
      <c r="R394" s="170"/>
      <c r="S394" s="170"/>
      <c r="T394" s="171"/>
      <c r="AT394" s="166" t="s">
        <v>171</v>
      </c>
      <c r="AU394" s="166" t="s">
        <v>81</v>
      </c>
      <c r="AV394" s="14" t="s">
        <v>81</v>
      </c>
      <c r="AW394" s="14" t="s">
        <v>31</v>
      </c>
      <c r="AX394" s="14" t="s">
        <v>74</v>
      </c>
      <c r="AY394" s="166" t="s">
        <v>160</v>
      </c>
    </row>
    <row r="395" spans="1:65" s="15" customFormat="1" x14ac:dyDescent="0.2">
      <c r="B395" s="172"/>
      <c r="D395" s="155" t="s">
        <v>171</v>
      </c>
      <c r="E395" s="173" t="s">
        <v>1</v>
      </c>
      <c r="F395" s="174" t="s">
        <v>176</v>
      </c>
      <c r="H395" s="175">
        <v>0.41199999999999998</v>
      </c>
      <c r="L395" s="172"/>
      <c r="M395" s="176"/>
      <c r="N395" s="177"/>
      <c r="O395" s="177"/>
      <c r="P395" s="177"/>
      <c r="Q395" s="177"/>
      <c r="R395" s="177"/>
      <c r="S395" s="177"/>
      <c r="T395" s="178"/>
      <c r="AT395" s="173" t="s">
        <v>171</v>
      </c>
      <c r="AU395" s="173" t="s">
        <v>81</v>
      </c>
      <c r="AV395" s="15" t="s">
        <v>167</v>
      </c>
      <c r="AW395" s="15" t="s">
        <v>31</v>
      </c>
      <c r="AX395" s="15" t="s">
        <v>19</v>
      </c>
      <c r="AY395" s="173" t="s">
        <v>160</v>
      </c>
    </row>
    <row r="396" spans="1:65" s="2" customFormat="1" ht="24" customHeight="1" x14ac:dyDescent="0.2">
      <c r="A396" s="30"/>
      <c r="B396" s="142"/>
      <c r="C396" s="187" t="s">
        <v>450</v>
      </c>
      <c r="D396" s="187" t="s">
        <v>291</v>
      </c>
      <c r="E396" s="188" t="s">
        <v>1226</v>
      </c>
      <c r="F396" s="189" t="s">
        <v>1227</v>
      </c>
      <c r="G396" s="190" t="s">
        <v>245</v>
      </c>
      <c r="H396" s="191">
        <v>0.192</v>
      </c>
      <c r="I396" s="192">
        <v>0</v>
      </c>
      <c r="J396" s="192">
        <f>ROUND(I396*H396,2)</f>
        <v>0</v>
      </c>
      <c r="K396" s="189" t="s">
        <v>166</v>
      </c>
      <c r="L396" s="193"/>
      <c r="M396" s="194" t="s">
        <v>1</v>
      </c>
      <c r="N396" s="195" t="s">
        <v>39</v>
      </c>
      <c r="O396" s="151">
        <v>0</v>
      </c>
      <c r="P396" s="151">
        <f>O396*H396</f>
        <v>0</v>
      </c>
      <c r="Q396" s="151">
        <v>1</v>
      </c>
      <c r="R396" s="151">
        <f>Q396*H396</f>
        <v>0.192</v>
      </c>
      <c r="S396" s="151">
        <v>0</v>
      </c>
      <c r="T396" s="152">
        <f>S396*H396</f>
        <v>0</v>
      </c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R396" s="153" t="s">
        <v>231</v>
      </c>
      <c r="AT396" s="153" t="s">
        <v>291</v>
      </c>
      <c r="AU396" s="153" t="s">
        <v>81</v>
      </c>
      <c r="AY396" s="18" t="s">
        <v>160</v>
      </c>
      <c r="BE396" s="154">
        <f>IF(N396="základní",J396,0)</f>
        <v>0</v>
      </c>
      <c r="BF396" s="154">
        <f>IF(N396="snížená",J396,0)</f>
        <v>0</v>
      </c>
      <c r="BG396" s="154">
        <f>IF(N396="zákl. přenesená",J396,0)</f>
        <v>0</v>
      </c>
      <c r="BH396" s="154">
        <f>IF(N396="sníž. přenesená",J396,0)</f>
        <v>0</v>
      </c>
      <c r="BI396" s="154">
        <f>IF(N396="nulová",J396,0)</f>
        <v>0</v>
      </c>
      <c r="BJ396" s="18" t="s">
        <v>19</v>
      </c>
      <c r="BK396" s="154">
        <f>ROUND(I396*H396,2)</f>
        <v>0</v>
      </c>
      <c r="BL396" s="18" t="s">
        <v>167</v>
      </c>
      <c r="BM396" s="153" t="s">
        <v>1228</v>
      </c>
    </row>
    <row r="397" spans="1:65" s="2" customFormat="1" x14ac:dyDescent="0.2">
      <c r="A397" s="30"/>
      <c r="B397" s="31"/>
      <c r="C397" s="30"/>
      <c r="D397" s="155" t="s">
        <v>169</v>
      </c>
      <c r="E397" s="30"/>
      <c r="F397" s="156" t="s">
        <v>1227</v>
      </c>
      <c r="G397" s="30"/>
      <c r="H397" s="30"/>
      <c r="I397" s="30"/>
      <c r="J397" s="30"/>
      <c r="K397" s="30"/>
      <c r="L397" s="31"/>
      <c r="M397" s="157"/>
      <c r="N397" s="158"/>
      <c r="O397" s="56"/>
      <c r="P397" s="56"/>
      <c r="Q397" s="56"/>
      <c r="R397" s="56"/>
      <c r="S397" s="56"/>
      <c r="T397" s="57"/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T397" s="18" t="s">
        <v>169</v>
      </c>
      <c r="AU397" s="18" t="s">
        <v>81</v>
      </c>
    </row>
    <row r="398" spans="1:65" s="13" customFormat="1" x14ac:dyDescent="0.2">
      <c r="B398" s="159"/>
      <c r="D398" s="155" t="s">
        <v>171</v>
      </c>
      <c r="E398" s="160" t="s">
        <v>1</v>
      </c>
      <c r="F398" s="161" t="s">
        <v>1710</v>
      </c>
      <c r="H398" s="160" t="s">
        <v>1</v>
      </c>
      <c r="L398" s="159"/>
      <c r="M398" s="162"/>
      <c r="N398" s="163"/>
      <c r="O398" s="163"/>
      <c r="P398" s="163"/>
      <c r="Q398" s="163"/>
      <c r="R398" s="163"/>
      <c r="S398" s="163"/>
      <c r="T398" s="164"/>
      <c r="AT398" s="160" t="s">
        <v>171</v>
      </c>
      <c r="AU398" s="160" t="s">
        <v>81</v>
      </c>
      <c r="AV398" s="13" t="s">
        <v>19</v>
      </c>
      <c r="AW398" s="13" t="s">
        <v>31</v>
      </c>
      <c r="AX398" s="13" t="s">
        <v>74</v>
      </c>
      <c r="AY398" s="160" t="s">
        <v>160</v>
      </c>
    </row>
    <row r="399" spans="1:65" s="13" customFormat="1" x14ac:dyDescent="0.2">
      <c r="B399" s="159"/>
      <c r="D399" s="155" t="s">
        <v>171</v>
      </c>
      <c r="E399" s="160" t="s">
        <v>1</v>
      </c>
      <c r="F399" s="161" t="s">
        <v>1205</v>
      </c>
      <c r="H399" s="160" t="s">
        <v>1</v>
      </c>
      <c r="L399" s="159"/>
      <c r="M399" s="162"/>
      <c r="N399" s="163"/>
      <c r="O399" s="163"/>
      <c r="P399" s="163"/>
      <c r="Q399" s="163"/>
      <c r="R399" s="163"/>
      <c r="S399" s="163"/>
      <c r="T399" s="164"/>
      <c r="AT399" s="160" t="s">
        <v>171</v>
      </c>
      <c r="AU399" s="160" t="s">
        <v>81</v>
      </c>
      <c r="AV399" s="13" t="s">
        <v>19</v>
      </c>
      <c r="AW399" s="13" t="s">
        <v>31</v>
      </c>
      <c r="AX399" s="13" t="s">
        <v>74</v>
      </c>
      <c r="AY399" s="160" t="s">
        <v>160</v>
      </c>
    </row>
    <row r="400" spans="1:65" s="14" customFormat="1" x14ac:dyDescent="0.2">
      <c r="B400" s="165"/>
      <c r="D400" s="155" t="s">
        <v>171</v>
      </c>
      <c r="E400" s="166" t="s">
        <v>1</v>
      </c>
      <c r="F400" s="167" t="s">
        <v>1726</v>
      </c>
      <c r="H400" s="168">
        <v>3.9E-2</v>
      </c>
      <c r="L400" s="165"/>
      <c r="M400" s="169"/>
      <c r="N400" s="170"/>
      <c r="O400" s="170"/>
      <c r="P400" s="170"/>
      <c r="Q400" s="170"/>
      <c r="R400" s="170"/>
      <c r="S400" s="170"/>
      <c r="T400" s="171"/>
      <c r="AT400" s="166" t="s">
        <v>171</v>
      </c>
      <c r="AU400" s="166" t="s">
        <v>81</v>
      </c>
      <c r="AV400" s="14" t="s">
        <v>81</v>
      </c>
      <c r="AW400" s="14" t="s">
        <v>31</v>
      </c>
      <c r="AX400" s="14" t="s">
        <v>74</v>
      </c>
      <c r="AY400" s="166" t="s">
        <v>160</v>
      </c>
    </row>
    <row r="401" spans="1:65" s="13" customFormat="1" x14ac:dyDescent="0.2">
      <c r="B401" s="159"/>
      <c r="D401" s="155" t="s">
        <v>171</v>
      </c>
      <c r="E401" s="160" t="s">
        <v>1</v>
      </c>
      <c r="F401" s="161" t="s">
        <v>1209</v>
      </c>
      <c r="H401" s="160" t="s">
        <v>1</v>
      </c>
      <c r="L401" s="159"/>
      <c r="M401" s="162"/>
      <c r="N401" s="163"/>
      <c r="O401" s="163"/>
      <c r="P401" s="163"/>
      <c r="Q401" s="163"/>
      <c r="R401" s="163"/>
      <c r="S401" s="163"/>
      <c r="T401" s="164"/>
      <c r="AT401" s="160" t="s">
        <v>171</v>
      </c>
      <c r="AU401" s="160" t="s">
        <v>81</v>
      </c>
      <c r="AV401" s="13" t="s">
        <v>19</v>
      </c>
      <c r="AW401" s="13" t="s">
        <v>31</v>
      </c>
      <c r="AX401" s="13" t="s">
        <v>74</v>
      </c>
      <c r="AY401" s="160" t="s">
        <v>160</v>
      </c>
    </row>
    <row r="402" spans="1:65" s="14" customFormat="1" x14ac:dyDescent="0.2">
      <c r="B402" s="165"/>
      <c r="D402" s="155" t="s">
        <v>171</v>
      </c>
      <c r="E402" s="166" t="s">
        <v>1</v>
      </c>
      <c r="F402" s="167" t="s">
        <v>1229</v>
      </c>
      <c r="H402" s="168">
        <v>7.8E-2</v>
      </c>
      <c r="L402" s="165"/>
      <c r="M402" s="169"/>
      <c r="N402" s="170"/>
      <c r="O402" s="170"/>
      <c r="P402" s="170"/>
      <c r="Q402" s="170"/>
      <c r="R402" s="170"/>
      <c r="S402" s="170"/>
      <c r="T402" s="171"/>
      <c r="AT402" s="166" t="s">
        <v>171</v>
      </c>
      <c r="AU402" s="166" t="s">
        <v>81</v>
      </c>
      <c r="AV402" s="14" t="s">
        <v>81</v>
      </c>
      <c r="AW402" s="14" t="s">
        <v>31</v>
      </c>
      <c r="AX402" s="14" t="s">
        <v>74</v>
      </c>
      <c r="AY402" s="166" t="s">
        <v>160</v>
      </c>
    </row>
    <row r="403" spans="1:65" s="13" customFormat="1" x14ac:dyDescent="0.2">
      <c r="B403" s="159"/>
      <c r="D403" s="155" t="s">
        <v>171</v>
      </c>
      <c r="E403" s="160" t="s">
        <v>1</v>
      </c>
      <c r="F403" s="161" t="s">
        <v>1704</v>
      </c>
      <c r="H403" s="160" t="s">
        <v>1</v>
      </c>
      <c r="L403" s="159"/>
      <c r="M403" s="162"/>
      <c r="N403" s="163"/>
      <c r="O403" s="163"/>
      <c r="P403" s="163"/>
      <c r="Q403" s="163"/>
      <c r="R403" s="163"/>
      <c r="S403" s="163"/>
      <c r="T403" s="164"/>
      <c r="AT403" s="160" t="s">
        <v>171</v>
      </c>
      <c r="AU403" s="160" t="s">
        <v>81</v>
      </c>
      <c r="AV403" s="13" t="s">
        <v>19</v>
      </c>
      <c r="AW403" s="13" t="s">
        <v>31</v>
      </c>
      <c r="AX403" s="13" t="s">
        <v>74</v>
      </c>
      <c r="AY403" s="160" t="s">
        <v>160</v>
      </c>
    </row>
    <row r="404" spans="1:65" s="13" customFormat="1" x14ac:dyDescent="0.2">
      <c r="B404" s="159"/>
      <c r="D404" s="155" t="s">
        <v>171</v>
      </c>
      <c r="E404" s="160" t="s">
        <v>1</v>
      </c>
      <c r="F404" s="161" t="s">
        <v>1205</v>
      </c>
      <c r="H404" s="160" t="s">
        <v>1</v>
      </c>
      <c r="L404" s="159"/>
      <c r="M404" s="162"/>
      <c r="N404" s="163"/>
      <c r="O404" s="163"/>
      <c r="P404" s="163"/>
      <c r="Q404" s="163"/>
      <c r="R404" s="163"/>
      <c r="S404" s="163"/>
      <c r="T404" s="164"/>
      <c r="AT404" s="160" t="s">
        <v>171</v>
      </c>
      <c r="AU404" s="160" t="s">
        <v>81</v>
      </c>
      <c r="AV404" s="13" t="s">
        <v>19</v>
      </c>
      <c r="AW404" s="13" t="s">
        <v>31</v>
      </c>
      <c r="AX404" s="13" t="s">
        <v>74</v>
      </c>
      <c r="AY404" s="160" t="s">
        <v>160</v>
      </c>
    </row>
    <row r="405" spans="1:65" s="14" customFormat="1" x14ac:dyDescent="0.2">
      <c r="B405" s="165"/>
      <c r="D405" s="155" t="s">
        <v>171</v>
      </c>
      <c r="E405" s="166" t="s">
        <v>1</v>
      </c>
      <c r="F405" s="167" t="s">
        <v>1727</v>
      </c>
      <c r="H405" s="168">
        <v>2.5000000000000001E-2</v>
      </c>
      <c r="L405" s="165"/>
      <c r="M405" s="169"/>
      <c r="N405" s="170"/>
      <c r="O405" s="170"/>
      <c r="P405" s="170"/>
      <c r="Q405" s="170"/>
      <c r="R405" s="170"/>
      <c r="S405" s="170"/>
      <c r="T405" s="171"/>
      <c r="AT405" s="166" t="s">
        <v>171</v>
      </c>
      <c r="AU405" s="166" t="s">
        <v>81</v>
      </c>
      <c r="AV405" s="14" t="s">
        <v>81</v>
      </c>
      <c r="AW405" s="14" t="s">
        <v>31</v>
      </c>
      <c r="AX405" s="14" t="s">
        <v>74</v>
      </c>
      <c r="AY405" s="166" t="s">
        <v>160</v>
      </c>
    </row>
    <row r="406" spans="1:65" s="13" customFormat="1" x14ac:dyDescent="0.2">
      <c r="B406" s="159"/>
      <c r="D406" s="155" t="s">
        <v>171</v>
      </c>
      <c r="E406" s="160" t="s">
        <v>1</v>
      </c>
      <c r="F406" s="161" t="s">
        <v>1209</v>
      </c>
      <c r="H406" s="160" t="s">
        <v>1</v>
      </c>
      <c r="L406" s="159"/>
      <c r="M406" s="162"/>
      <c r="N406" s="163"/>
      <c r="O406" s="163"/>
      <c r="P406" s="163"/>
      <c r="Q406" s="163"/>
      <c r="R406" s="163"/>
      <c r="S406" s="163"/>
      <c r="T406" s="164"/>
      <c r="AT406" s="160" t="s">
        <v>171</v>
      </c>
      <c r="AU406" s="160" t="s">
        <v>81</v>
      </c>
      <c r="AV406" s="13" t="s">
        <v>19</v>
      </c>
      <c r="AW406" s="13" t="s">
        <v>31</v>
      </c>
      <c r="AX406" s="13" t="s">
        <v>74</v>
      </c>
      <c r="AY406" s="160" t="s">
        <v>160</v>
      </c>
    </row>
    <row r="407" spans="1:65" s="14" customFormat="1" x14ac:dyDescent="0.2">
      <c r="B407" s="165"/>
      <c r="D407" s="155" t="s">
        <v>171</v>
      </c>
      <c r="E407" s="166" t="s">
        <v>1</v>
      </c>
      <c r="F407" s="167" t="s">
        <v>1728</v>
      </c>
      <c r="H407" s="168">
        <v>0.05</v>
      </c>
      <c r="L407" s="165"/>
      <c r="M407" s="169"/>
      <c r="N407" s="170"/>
      <c r="O407" s="170"/>
      <c r="P407" s="170"/>
      <c r="Q407" s="170"/>
      <c r="R407" s="170"/>
      <c r="S407" s="170"/>
      <c r="T407" s="171"/>
      <c r="AT407" s="166" t="s">
        <v>171</v>
      </c>
      <c r="AU407" s="166" t="s">
        <v>81</v>
      </c>
      <c r="AV407" s="14" t="s">
        <v>81</v>
      </c>
      <c r="AW407" s="14" t="s">
        <v>31</v>
      </c>
      <c r="AX407" s="14" t="s">
        <v>74</v>
      </c>
      <c r="AY407" s="166" t="s">
        <v>160</v>
      </c>
    </row>
    <row r="408" spans="1:65" s="15" customFormat="1" x14ac:dyDescent="0.2">
      <c r="B408" s="172"/>
      <c r="D408" s="155" t="s">
        <v>171</v>
      </c>
      <c r="E408" s="173" t="s">
        <v>1</v>
      </c>
      <c r="F408" s="174" t="s">
        <v>176</v>
      </c>
      <c r="H408" s="175">
        <v>0.192</v>
      </c>
      <c r="L408" s="172"/>
      <c r="M408" s="176"/>
      <c r="N408" s="177"/>
      <c r="O408" s="177"/>
      <c r="P408" s="177"/>
      <c r="Q408" s="177"/>
      <c r="R408" s="177"/>
      <c r="S408" s="177"/>
      <c r="T408" s="178"/>
      <c r="AT408" s="173" t="s">
        <v>171</v>
      </c>
      <c r="AU408" s="173" t="s">
        <v>81</v>
      </c>
      <c r="AV408" s="15" t="s">
        <v>167</v>
      </c>
      <c r="AW408" s="15" t="s">
        <v>31</v>
      </c>
      <c r="AX408" s="15" t="s">
        <v>19</v>
      </c>
      <c r="AY408" s="173" t="s">
        <v>160</v>
      </c>
    </row>
    <row r="409" spans="1:65" s="2" customFormat="1" ht="16.5" customHeight="1" x14ac:dyDescent="0.2">
      <c r="A409" s="30"/>
      <c r="B409" s="142"/>
      <c r="C409" s="187" t="s">
        <v>458</v>
      </c>
      <c r="D409" s="187" t="s">
        <v>291</v>
      </c>
      <c r="E409" s="188" t="s">
        <v>882</v>
      </c>
      <c r="F409" s="189" t="s">
        <v>883</v>
      </c>
      <c r="G409" s="190" t="s">
        <v>245</v>
      </c>
      <c r="H409" s="191">
        <v>2.4E-2</v>
      </c>
      <c r="I409" s="192">
        <v>0</v>
      </c>
      <c r="J409" s="192">
        <f>ROUND(I409*H409,2)</f>
        <v>0</v>
      </c>
      <c r="K409" s="189" t="s">
        <v>1</v>
      </c>
      <c r="L409" s="193"/>
      <c r="M409" s="194" t="s">
        <v>1</v>
      </c>
      <c r="N409" s="195" t="s">
        <v>39</v>
      </c>
      <c r="O409" s="151">
        <v>0</v>
      </c>
      <c r="P409" s="151">
        <f>O409*H409</f>
        <v>0</v>
      </c>
      <c r="Q409" s="151">
        <v>1</v>
      </c>
      <c r="R409" s="151">
        <f>Q409*H409</f>
        <v>2.4E-2</v>
      </c>
      <c r="S409" s="151">
        <v>0</v>
      </c>
      <c r="T409" s="152">
        <f>S409*H409</f>
        <v>0</v>
      </c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R409" s="153" t="s">
        <v>231</v>
      </c>
      <c r="AT409" s="153" t="s">
        <v>291</v>
      </c>
      <c r="AU409" s="153" t="s">
        <v>81</v>
      </c>
      <c r="AY409" s="18" t="s">
        <v>160</v>
      </c>
      <c r="BE409" s="154">
        <f>IF(N409="základní",J409,0)</f>
        <v>0</v>
      </c>
      <c r="BF409" s="154">
        <f>IF(N409="snížená",J409,0)</f>
        <v>0</v>
      </c>
      <c r="BG409" s="154">
        <f>IF(N409="zákl. přenesená",J409,0)</f>
        <v>0</v>
      </c>
      <c r="BH409" s="154">
        <f>IF(N409="sníž. přenesená",J409,0)</f>
        <v>0</v>
      </c>
      <c r="BI409" s="154">
        <f>IF(N409="nulová",J409,0)</f>
        <v>0</v>
      </c>
      <c r="BJ409" s="18" t="s">
        <v>19</v>
      </c>
      <c r="BK409" s="154">
        <f>ROUND(I409*H409,2)</f>
        <v>0</v>
      </c>
      <c r="BL409" s="18" t="s">
        <v>167</v>
      </c>
      <c r="BM409" s="153" t="s">
        <v>1471</v>
      </c>
    </row>
    <row r="410" spans="1:65" s="2" customFormat="1" ht="19.5" x14ac:dyDescent="0.2">
      <c r="A410" s="30"/>
      <c r="B410" s="31"/>
      <c r="C410" s="30"/>
      <c r="D410" s="155" t="s">
        <v>169</v>
      </c>
      <c r="E410" s="30"/>
      <c r="F410" s="156" t="s">
        <v>885</v>
      </c>
      <c r="G410" s="30"/>
      <c r="H410" s="30"/>
      <c r="I410" s="30"/>
      <c r="J410" s="30"/>
      <c r="K410" s="30"/>
      <c r="L410" s="31"/>
      <c r="M410" s="157"/>
      <c r="N410" s="158"/>
      <c r="O410" s="56"/>
      <c r="P410" s="56"/>
      <c r="Q410" s="56"/>
      <c r="R410" s="56"/>
      <c r="S410" s="56"/>
      <c r="T410" s="57"/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  <c r="AE410" s="30"/>
      <c r="AT410" s="18" t="s">
        <v>169</v>
      </c>
      <c r="AU410" s="18" t="s">
        <v>81</v>
      </c>
    </row>
    <row r="411" spans="1:65" s="13" customFormat="1" x14ac:dyDescent="0.2">
      <c r="B411" s="159"/>
      <c r="D411" s="155" t="s">
        <v>171</v>
      </c>
      <c r="E411" s="160" t="s">
        <v>1</v>
      </c>
      <c r="F411" s="161" t="s">
        <v>854</v>
      </c>
      <c r="H411" s="160" t="s">
        <v>1</v>
      </c>
      <c r="L411" s="159"/>
      <c r="M411" s="162"/>
      <c r="N411" s="163"/>
      <c r="O411" s="163"/>
      <c r="P411" s="163"/>
      <c r="Q411" s="163"/>
      <c r="R411" s="163"/>
      <c r="S411" s="163"/>
      <c r="T411" s="164"/>
      <c r="AT411" s="160" t="s">
        <v>171</v>
      </c>
      <c r="AU411" s="160" t="s">
        <v>81</v>
      </c>
      <c r="AV411" s="13" t="s">
        <v>19</v>
      </c>
      <c r="AW411" s="13" t="s">
        <v>31</v>
      </c>
      <c r="AX411" s="13" t="s">
        <v>74</v>
      </c>
      <c r="AY411" s="160" t="s">
        <v>160</v>
      </c>
    </row>
    <row r="412" spans="1:65" s="14" customFormat="1" x14ac:dyDescent="0.2">
      <c r="B412" s="165"/>
      <c r="D412" s="155" t="s">
        <v>171</v>
      </c>
      <c r="E412" s="166" t="s">
        <v>1</v>
      </c>
      <c r="F412" s="167" t="s">
        <v>1729</v>
      </c>
      <c r="H412" s="168">
        <v>1.2E-2</v>
      </c>
      <c r="L412" s="165"/>
      <c r="M412" s="169"/>
      <c r="N412" s="170"/>
      <c r="O412" s="170"/>
      <c r="P412" s="170"/>
      <c r="Q412" s="170"/>
      <c r="R412" s="170"/>
      <c r="S412" s="170"/>
      <c r="T412" s="171"/>
      <c r="AT412" s="166" t="s">
        <v>171</v>
      </c>
      <c r="AU412" s="166" t="s">
        <v>81</v>
      </c>
      <c r="AV412" s="14" t="s">
        <v>81</v>
      </c>
      <c r="AW412" s="14" t="s">
        <v>31</v>
      </c>
      <c r="AX412" s="14" t="s">
        <v>74</v>
      </c>
      <c r="AY412" s="166" t="s">
        <v>160</v>
      </c>
    </row>
    <row r="413" spans="1:65" s="14" customFormat="1" x14ac:dyDescent="0.2">
      <c r="B413" s="165"/>
      <c r="D413" s="155" t="s">
        <v>171</v>
      </c>
      <c r="E413" s="166" t="s">
        <v>1</v>
      </c>
      <c r="F413" s="167" t="s">
        <v>1729</v>
      </c>
      <c r="H413" s="168">
        <v>1.2E-2</v>
      </c>
      <c r="L413" s="165"/>
      <c r="M413" s="169"/>
      <c r="N413" s="170"/>
      <c r="O413" s="170"/>
      <c r="P413" s="170"/>
      <c r="Q413" s="170"/>
      <c r="R413" s="170"/>
      <c r="S413" s="170"/>
      <c r="T413" s="171"/>
      <c r="AT413" s="166" t="s">
        <v>171</v>
      </c>
      <c r="AU413" s="166" t="s">
        <v>81</v>
      </c>
      <c r="AV413" s="14" t="s">
        <v>81</v>
      </c>
      <c r="AW413" s="14" t="s">
        <v>31</v>
      </c>
      <c r="AX413" s="14" t="s">
        <v>74</v>
      </c>
      <c r="AY413" s="166" t="s">
        <v>160</v>
      </c>
    </row>
    <row r="414" spans="1:65" s="15" customFormat="1" x14ac:dyDescent="0.2">
      <c r="B414" s="172"/>
      <c r="D414" s="155" t="s">
        <v>171</v>
      </c>
      <c r="E414" s="173" t="s">
        <v>1</v>
      </c>
      <c r="F414" s="174" t="s">
        <v>176</v>
      </c>
      <c r="H414" s="175">
        <v>2.4E-2</v>
      </c>
      <c r="L414" s="172"/>
      <c r="M414" s="176"/>
      <c r="N414" s="177"/>
      <c r="O414" s="177"/>
      <c r="P414" s="177"/>
      <c r="Q414" s="177"/>
      <c r="R414" s="177"/>
      <c r="S414" s="177"/>
      <c r="T414" s="178"/>
      <c r="AT414" s="173" t="s">
        <v>171</v>
      </c>
      <c r="AU414" s="173" t="s">
        <v>81</v>
      </c>
      <c r="AV414" s="15" t="s">
        <v>167</v>
      </c>
      <c r="AW414" s="15" t="s">
        <v>31</v>
      </c>
      <c r="AX414" s="15" t="s">
        <v>19</v>
      </c>
      <c r="AY414" s="173" t="s">
        <v>160</v>
      </c>
    </row>
    <row r="415" spans="1:65" s="2" customFormat="1" ht="24" customHeight="1" x14ac:dyDescent="0.2">
      <c r="A415" s="30"/>
      <c r="B415" s="142"/>
      <c r="C415" s="143" t="s">
        <v>464</v>
      </c>
      <c r="D415" s="143" t="s">
        <v>162</v>
      </c>
      <c r="E415" s="144" t="s">
        <v>526</v>
      </c>
      <c r="F415" s="145" t="s">
        <v>527</v>
      </c>
      <c r="G415" s="146" t="s">
        <v>165</v>
      </c>
      <c r="H415" s="147">
        <v>12.36</v>
      </c>
      <c r="I415" s="148">
        <v>0</v>
      </c>
      <c r="J415" s="148">
        <f>ROUND(I415*H415,2)</f>
        <v>0</v>
      </c>
      <c r="K415" s="145" t="s">
        <v>166</v>
      </c>
      <c r="L415" s="31"/>
      <c r="M415" s="149" t="s">
        <v>1</v>
      </c>
      <c r="N415" s="150" t="s">
        <v>39</v>
      </c>
      <c r="O415" s="151">
        <v>0.23</v>
      </c>
      <c r="P415" s="151">
        <f>O415*H415</f>
        <v>2.8428</v>
      </c>
      <c r="Q415" s="151">
        <v>6.3000000000000003E-4</v>
      </c>
      <c r="R415" s="151">
        <f>Q415*H415</f>
        <v>7.7868E-3</v>
      </c>
      <c r="S415" s="151">
        <v>0</v>
      </c>
      <c r="T415" s="152">
        <f>S415*H415</f>
        <v>0</v>
      </c>
      <c r="U415" s="30"/>
      <c r="V415" s="30"/>
      <c r="W415" s="30"/>
      <c r="X415" s="30"/>
      <c r="Y415" s="30"/>
      <c r="Z415" s="30"/>
      <c r="AA415" s="30"/>
      <c r="AB415" s="30"/>
      <c r="AC415" s="30"/>
      <c r="AD415" s="30"/>
      <c r="AE415" s="30"/>
      <c r="AR415" s="153" t="s">
        <v>167</v>
      </c>
      <c r="AT415" s="153" t="s">
        <v>162</v>
      </c>
      <c r="AU415" s="153" t="s">
        <v>81</v>
      </c>
      <c r="AY415" s="18" t="s">
        <v>160</v>
      </c>
      <c r="BE415" s="154">
        <f>IF(N415="základní",J415,0)</f>
        <v>0</v>
      </c>
      <c r="BF415" s="154">
        <f>IF(N415="snížená",J415,0)</f>
        <v>0</v>
      </c>
      <c r="BG415" s="154">
        <f>IF(N415="zákl. přenesená",J415,0)</f>
        <v>0</v>
      </c>
      <c r="BH415" s="154">
        <f>IF(N415="sníž. přenesená",J415,0)</f>
        <v>0</v>
      </c>
      <c r="BI415" s="154">
        <f>IF(N415="nulová",J415,0)</f>
        <v>0</v>
      </c>
      <c r="BJ415" s="18" t="s">
        <v>19</v>
      </c>
      <c r="BK415" s="154">
        <f>ROUND(I415*H415,2)</f>
        <v>0</v>
      </c>
      <c r="BL415" s="18" t="s">
        <v>167</v>
      </c>
      <c r="BM415" s="153" t="s">
        <v>887</v>
      </c>
    </row>
    <row r="416" spans="1:65" s="2" customFormat="1" ht="19.5" x14ac:dyDescent="0.2">
      <c r="A416" s="30"/>
      <c r="B416" s="31"/>
      <c r="C416" s="30"/>
      <c r="D416" s="155" t="s">
        <v>169</v>
      </c>
      <c r="E416" s="30"/>
      <c r="F416" s="156" t="s">
        <v>529</v>
      </c>
      <c r="G416" s="30"/>
      <c r="H416" s="30"/>
      <c r="I416" s="30"/>
      <c r="J416" s="30"/>
      <c r="K416" s="30"/>
      <c r="L416" s="31"/>
      <c r="M416" s="157"/>
      <c r="N416" s="158"/>
      <c r="O416" s="56"/>
      <c r="P416" s="56"/>
      <c r="Q416" s="56"/>
      <c r="R416" s="56"/>
      <c r="S416" s="56"/>
      <c r="T416" s="57"/>
      <c r="U416" s="30"/>
      <c r="V416" s="30"/>
      <c r="W416" s="30"/>
      <c r="X416" s="30"/>
      <c r="Y416" s="30"/>
      <c r="Z416" s="30"/>
      <c r="AA416" s="30"/>
      <c r="AB416" s="30"/>
      <c r="AC416" s="30"/>
      <c r="AD416" s="30"/>
      <c r="AE416" s="30"/>
      <c r="AT416" s="18" t="s">
        <v>169</v>
      </c>
      <c r="AU416" s="18" t="s">
        <v>81</v>
      </c>
    </row>
    <row r="417" spans="1:65" s="13" customFormat="1" x14ac:dyDescent="0.2">
      <c r="B417" s="159"/>
      <c r="D417" s="155" t="s">
        <v>171</v>
      </c>
      <c r="E417" s="160" t="s">
        <v>1</v>
      </c>
      <c r="F417" s="161" t="s">
        <v>865</v>
      </c>
      <c r="H417" s="160" t="s">
        <v>1</v>
      </c>
      <c r="L417" s="159"/>
      <c r="M417" s="162"/>
      <c r="N417" s="163"/>
      <c r="O417" s="163"/>
      <c r="P417" s="163"/>
      <c r="Q417" s="163"/>
      <c r="R417" s="163"/>
      <c r="S417" s="163"/>
      <c r="T417" s="164"/>
      <c r="AT417" s="160" t="s">
        <v>171</v>
      </c>
      <c r="AU417" s="160" t="s">
        <v>81</v>
      </c>
      <c r="AV417" s="13" t="s">
        <v>19</v>
      </c>
      <c r="AW417" s="13" t="s">
        <v>31</v>
      </c>
      <c r="AX417" s="13" t="s">
        <v>74</v>
      </c>
      <c r="AY417" s="160" t="s">
        <v>160</v>
      </c>
    </row>
    <row r="418" spans="1:65" s="13" customFormat="1" x14ac:dyDescent="0.2">
      <c r="B418" s="159"/>
      <c r="D418" s="155" t="s">
        <v>171</v>
      </c>
      <c r="E418" s="160" t="s">
        <v>1</v>
      </c>
      <c r="F418" s="161" t="s">
        <v>1171</v>
      </c>
      <c r="H418" s="160" t="s">
        <v>1</v>
      </c>
      <c r="L418" s="159"/>
      <c r="M418" s="162"/>
      <c r="N418" s="163"/>
      <c r="O418" s="163"/>
      <c r="P418" s="163"/>
      <c r="Q418" s="163"/>
      <c r="R418" s="163"/>
      <c r="S418" s="163"/>
      <c r="T418" s="164"/>
      <c r="AT418" s="160" t="s">
        <v>171</v>
      </c>
      <c r="AU418" s="160" t="s">
        <v>81</v>
      </c>
      <c r="AV418" s="13" t="s">
        <v>19</v>
      </c>
      <c r="AW418" s="13" t="s">
        <v>31</v>
      </c>
      <c r="AX418" s="13" t="s">
        <v>74</v>
      </c>
      <c r="AY418" s="160" t="s">
        <v>160</v>
      </c>
    </row>
    <row r="419" spans="1:65" s="14" customFormat="1" x14ac:dyDescent="0.2">
      <c r="B419" s="165"/>
      <c r="D419" s="155" t="s">
        <v>171</v>
      </c>
      <c r="E419" s="166" t="s">
        <v>1</v>
      </c>
      <c r="F419" s="167" t="s">
        <v>1730</v>
      </c>
      <c r="H419" s="168">
        <v>5.73</v>
      </c>
      <c r="L419" s="165"/>
      <c r="M419" s="169"/>
      <c r="N419" s="170"/>
      <c r="O419" s="170"/>
      <c r="P419" s="170"/>
      <c r="Q419" s="170"/>
      <c r="R419" s="170"/>
      <c r="S419" s="170"/>
      <c r="T419" s="171"/>
      <c r="AT419" s="166" t="s">
        <v>171</v>
      </c>
      <c r="AU419" s="166" t="s">
        <v>81</v>
      </c>
      <c r="AV419" s="14" t="s">
        <v>81</v>
      </c>
      <c r="AW419" s="14" t="s">
        <v>31</v>
      </c>
      <c r="AX419" s="14" t="s">
        <v>74</v>
      </c>
      <c r="AY419" s="166" t="s">
        <v>160</v>
      </c>
    </row>
    <row r="420" spans="1:65" s="13" customFormat="1" x14ac:dyDescent="0.2">
      <c r="B420" s="159"/>
      <c r="D420" s="155" t="s">
        <v>171</v>
      </c>
      <c r="E420" s="160" t="s">
        <v>1</v>
      </c>
      <c r="F420" s="161" t="s">
        <v>1022</v>
      </c>
      <c r="H420" s="160" t="s">
        <v>1</v>
      </c>
      <c r="L420" s="159"/>
      <c r="M420" s="162"/>
      <c r="N420" s="163"/>
      <c r="O420" s="163"/>
      <c r="P420" s="163"/>
      <c r="Q420" s="163"/>
      <c r="R420" s="163"/>
      <c r="S420" s="163"/>
      <c r="T420" s="164"/>
      <c r="AT420" s="160" t="s">
        <v>171</v>
      </c>
      <c r="AU420" s="160" t="s">
        <v>81</v>
      </c>
      <c r="AV420" s="13" t="s">
        <v>19</v>
      </c>
      <c r="AW420" s="13" t="s">
        <v>31</v>
      </c>
      <c r="AX420" s="13" t="s">
        <v>74</v>
      </c>
      <c r="AY420" s="160" t="s">
        <v>160</v>
      </c>
    </row>
    <row r="421" spans="1:65" s="14" customFormat="1" x14ac:dyDescent="0.2">
      <c r="B421" s="165"/>
      <c r="D421" s="155" t="s">
        <v>171</v>
      </c>
      <c r="E421" s="166" t="s">
        <v>1</v>
      </c>
      <c r="F421" s="167" t="s">
        <v>1731</v>
      </c>
      <c r="H421" s="168">
        <v>6.63</v>
      </c>
      <c r="L421" s="165"/>
      <c r="M421" s="169"/>
      <c r="N421" s="170"/>
      <c r="O421" s="170"/>
      <c r="P421" s="170"/>
      <c r="Q421" s="170"/>
      <c r="R421" s="170"/>
      <c r="S421" s="170"/>
      <c r="T421" s="171"/>
      <c r="AT421" s="166" t="s">
        <v>171</v>
      </c>
      <c r="AU421" s="166" t="s">
        <v>81</v>
      </c>
      <c r="AV421" s="14" t="s">
        <v>81</v>
      </c>
      <c r="AW421" s="14" t="s">
        <v>31</v>
      </c>
      <c r="AX421" s="14" t="s">
        <v>74</v>
      </c>
      <c r="AY421" s="166" t="s">
        <v>160</v>
      </c>
    </row>
    <row r="422" spans="1:65" s="15" customFormat="1" x14ac:dyDescent="0.2">
      <c r="B422" s="172"/>
      <c r="D422" s="155" t="s">
        <v>171</v>
      </c>
      <c r="E422" s="173" t="s">
        <v>1</v>
      </c>
      <c r="F422" s="174" t="s">
        <v>176</v>
      </c>
      <c r="H422" s="175">
        <v>12.36</v>
      </c>
      <c r="L422" s="172"/>
      <c r="M422" s="176"/>
      <c r="N422" s="177"/>
      <c r="O422" s="177"/>
      <c r="P422" s="177"/>
      <c r="Q422" s="177"/>
      <c r="R422" s="177"/>
      <c r="S422" s="177"/>
      <c r="T422" s="178"/>
      <c r="AT422" s="173" t="s">
        <v>171</v>
      </c>
      <c r="AU422" s="173" t="s">
        <v>81</v>
      </c>
      <c r="AV422" s="15" t="s">
        <v>167</v>
      </c>
      <c r="AW422" s="15" t="s">
        <v>31</v>
      </c>
      <c r="AX422" s="15" t="s">
        <v>19</v>
      </c>
      <c r="AY422" s="173" t="s">
        <v>160</v>
      </c>
    </row>
    <row r="423" spans="1:65" s="2" customFormat="1" ht="24" customHeight="1" x14ac:dyDescent="0.2">
      <c r="A423" s="30"/>
      <c r="B423" s="142"/>
      <c r="C423" s="143" t="s">
        <v>473</v>
      </c>
      <c r="D423" s="143" t="s">
        <v>162</v>
      </c>
      <c r="E423" s="144" t="s">
        <v>539</v>
      </c>
      <c r="F423" s="145" t="s">
        <v>540</v>
      </c>
      <c r="G423" s="146" t="s">
        <v>447</v>
      </c>
      <c r="H423" s="147">
        <v>2</v>
      </c>
      <c r="I423" s="148">
        <v>0</v>
      </c>
      <c r="J423" s="148">
        <f>ROUND(I423*H423,2)</f>
        <v>0</v>
      </c>
      <c r="K423" s="145" t="s">
        <v>166</v>
      </c>
      <c r="L423" s="31"/>
      <c r="M423" s="149" t="s">
        <v>1</v>
      </c>
      <c r="N423" s="150" t="s">
        <v>39</v>
      </c>
      <c r="O423" s="151">
        <v>1.2649999999999999</v>
      </c>
      <c r="P423" s="151">
        <f>O423*H423</f>
        <v>2.5299999999999998</v>
      </c>
      <c r="Q423" s="151">
        <v>6.4850000000000003E-3</v>
      </c>
      <c r="R423" s="151">
        <f>Q423*H423</f>
        <v>1.2970000000000001E-2</v>
      </c>
      <c r="S423" s="151">
        <v>0</v>
      </c>
      <c r="T423" s="152">
        <f>S423*H423</f>
        <v>0</v>
      </c>
      <c r="U423" s="30"/>
      <c r="V423" s="30"/>
      <c r="W423" s="30"/>
      <c r="X423" s="30"/>
      <c r="Y423" s="30"/>
      <c r="Z423" s="30"/>
      <c r="AA423" s="30"/>
      <c r="AB423" s="30"/>
      <c r="AC423" s="30"/>
      <c r="AD423" s="30"/>
      <c r="AE423" s="30"/>
      <c r="AR423" s="153" t="s">
        <v>167</v>
      </c>
      <c r="AT423" s="153" t="s">
        <v>162</v>
      </c>
      <c r="AU423" s="153" t="s">
        <v>81</v>
      </c>
      <c r="AY423" s="18" t="s">
        <v>160</v>
      </c>
      <c r="BE423" s="154">
        <f>IF(N423="základní",J423,0)</f>
        <v>0</v>
      </c>
      <c r="BF423" s="154">
        <f>IF(N423="snížená",J423,0)</f>
        <v>0</v>
      </c>
      <c r="BG423" s="154">
        <f>IF(N423="zákl. přenesená",J423,0)</f>
        <v>0</v>
      </c>
      <c r="BH423" s="154">
        <f>IF(N423="sníž. přenesená",J423,0)</f>
        <v>0</v>
      </c>
      <c r="BI423" s="154">
        <f>IF(N423="nulová",J423,0)</f>
        <v>0</v>
      </c>
      <c r="BJ423" s="18" t="s">
        <v>19</v>
      </c>
      <c r="BK423" s="154">
        <f>ROUND(I423*H423,2)</f>
        <v>0</v>
      </c>
      <c r="BL423" s="18" t="s">
        <v>167</v>
      </c>
      <c r="BM423" s="153" t="s">
        <v>889</v>
      </c>
    </row>
    <row r="424" spans="1:65" s="2" customFormat="1" ht="19.5" x14ac:dyDescent="0.2">
      <c r="A424" s="30"/>
      <c r="B424" s="31"/>
      <c r="C424" s="30"/>
      <c r="D424" s="155" t="s">
        <v>169</v>
      </c>
      <c r="E424" s="30"/>
      <c r="F424" s="156" t="s">
        <v>542</v>
      </c>
      <c r="G424" s="30"/>
      <c r="H424" s="30"/>
      <c r="I424" s="30"/>
      <c r="J424" s="30"/>
      <c r="K424" s="30"/>
      <c r="L424" s="31"/>
      <c r="M424" s="157"/>
      <c r="N424" s="158"/>
      <c r="O424" s="56"/>
      <c r="P424" s="56"/>
      <c r="Q424" s="56"/>
      <c r="R424" s="56"/>
      <c r="S424" s="56"/>
      <c r="T424" s="57"/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T424" s="18" t="s">
        <v>169</v>
      </c>
      <c r="AU424" s="18" t="s">
        <v>81</v>
      </c>
    </row>
    <row r="425" spans="1:65" s="13" customFormat="1" x14ac:dyDescent="0.2">
      <c r="B425" s="159"/>
      <c r="D425" s="155" t="s">
        <v>171</v>
      </c>
      <c r="E425" s="160" t="s">
        <v>1</v>
      </c>
      <c r="F425" s="161" t="s">
        <v>890</v>
      </c>
      <c r="H425" s="160" t="s">
        <v>1</v>
      </c>
      <c r="L425" s="159"/>
      <c r="M425" s="162"/>
      <c r="N425" s="163"/>
      <c r="O425" s="163"/>
      <c r="P425" s="163"/>
      <c r="Q425" s="163"/>
      <c r="R425" s="163"/>
      <c r="S425" s="163"/>
      <c r="T425" s="164"/>
      <c r="AT425" s="160" t="s">
        <v>171</v>
      </c>
      <c r="AU425" s="160" t="s">
        <v>81</v>
      </c>
      <c r="AV425" s="13" t="s">
        <v>19</v>
      </c>
      <c r="AW425" s="13" t="s">
        <v>31</v>
      </c>
      <c r="AX425" s="13" t="s">
        <v>74</v>
      </c>
      <c r="AY425" s="160" t="s">
        <v>160</v>
      </c>
    </row>
    <row r="426" spans="1:65" s="14" customFormat="1" x14ac:dyDescent="0.2">
      <c r="B426" s="165"/>
      <c r="D426" s="155" t="s">
        <v>171</v>
      </c>
      <c r="E426" s="166" t="s">
        <v>1</v>
      </c>
      <c r="F426" s="167" t="s">
        <v>81</v>
      </c>
      <c r="H426" s="168">
        <v>2</v>
      </c>
      <c r="L426" s="165"/>
      <c r="M426" s="169"/>
      <c r="N426" s="170"/>
      <c r="O426" s="170"/>
      <c r="P426" s="170"/>
      <c r="Q426" s="170"/>
      <c r="R426" s="170"/>
      <c r="S426" s="170"/>
      <c r="T426" s="171"/>
      <c r="AT426" s="166" t="s">
        <v>171</v>
      </c>
      <c r="AU426" s="166" t="s">
        <v>81</v>
      </c>
      <c r="AV426" s="14" t="s">
        <v>81</v>
      </c>
      <c r="AW426" s="14" t="s">
        <v>31</v>
      </c>
      <c r="AX426" s="14" t="s">
        <v>19</v>
      </c>
      <c r="AY426" s="166" t="s">
        <v>160</v>
      </c>
    </row>
    <row r="427" spans="1:65" s="2" customFormat="1" ht="24" customHeight="1" x14ac:dyDescent="0.2">
      <c r="A427" s="30"/>
      <c r="B427" s="142"/>
      <c r="C427" s="143" t="s">
        <v>481</v>
      </c>
      <c r="D427" s="143" t="s">
        <v>162</v>
      </c>
      <c r="E427" s="144" t="s">
        <v>1233</v>
      </c>
      <c r="F427" s="145" t="s">
        <v>1234</v>
      </c>
      <c r="G427" s="146" t="s">
        <v>165</v>
      </c>
      <c r="H427" s="147">
        <v>222</v>
      </c>
      <c r="I427" s="148">
        <v>0</v>
      </c>
      <c r="J427" s="148">
        <f>ROUND(I427*H427,2)</f>
        <v>0</v>
      </c>
      <c r="K427" s="145" t="s">
        <v>166</v>
      </c>
      <c r="L427" s="31"/>
      <c r="M427" s="149" t="s">
        <v>1</v>
      </c>
      <c r="N427" s="150" t="s">
        <v>39</v>
      </c>
      <c r="O427" s="151">
        <v>0.42</v>
      </c>
      <c r="P427" s="151">
        <f>O427*H427</f>
        <v>93.24</v>
      </c>
      <c r="Q427" s="151">
        <v>0</v>
      </c>
      <c r="R427" s="151">
        <f>Q427*H427</f>
        <v>0</v>
      </c>
      <c r="S427" s="151">
        <v>5.0000000000000001E-4</v>
      </c>
      <c r="T427" s="152">
        <f>S427*H427</f>
        <v>0.111</v>
      </c>
      <c r="U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0"/>
      <c r="AR427" s="153" t="s">
        <v>167</v>
      </c>
      <c r="AT427" s="153" t="s">
        <v>162</v>
      </c>
      <c r="AU427" s="153" t="s">
        <v>81</v>
      </c>
      <c r="AY427" s="18" t="s">
        <v>160</v>
      </c>
      <c r="BE427" s="154">
        <f>IF(N427="základní",J427,0)</f>
        <v>0</v>
      </c>
      <c r="BF427" s="154">
        <f>IF(N427="snížená",J427,0)</f>
        <v>0</v>
      </c>
      <c r="BG427" s="154">
        <f>IF(N427="zákl. přenesená",J427,0)</f>
        <v>0</v>
      </c>
      <c r="BH427" s="154">
        <f>IF(N427="sníž. přenesená",J427,0)</f>
        <v>0</v>
      </c>
      <c r="BI427" s="154">
        <f>IF(N427="nulová",J427,0)</f>
        <v>0</v>
      </c>
      <c r="BJ427" s="18" t="s">
        <v>19</v>
      </c>
      <c r="BK427" s="154">
        <f>ROUND(I427*H427,2)</f>
        <v>0</v>
      </c>
      <c r="BL427" s="18" t="s">
        <v>167</v>
      </c>
      <c r="BM427" s="153" t="s">
        <v>1235</v>
      </c>
    </row>
    <row r="428" spans="1:65" s="2" customFormat="1" ht="19.5" x14ac:dyDescent="0.2">
      <c r="A428" s="30"/>
      <c r="B428" s="31"/>
      <c r="C428" s="30"/>
      <c r="D428" s="155" t="s">
        <v>169</v>
      </c>
      <c r="E428" s="30"/>
      <c r="F428" s="156" t="s">
        <v>1236</v>
      </c>
      <c r="G428" s="30"/>
      <c r="H428" s="30"/>
      <c r="I428" s="30"/>
      <c r="J428" s="30"/>
      <c r="K428" s="30"/>
      <c r="L428" s="31"/>
      <c r="M428" s="157"/>
      <c r="N428" s="158"/>
      <c r="O428" s="56"/>
      <c r="P428" s="56"/>
      <c r="Q428" s="56"/>
      <c r="R428" s="56"/>
      <c r="S428" s="56"/>
      <c r="T428" s="57"/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  <c r="AE428" s="30"/>
      <c r="AT428" s="18" t="s">
        <v>169</v>
      </c>
      <c r="AU428" s="18" t="s">
        <v>81</v>
      </c>
    </row>
    <row r="429" spans="1:65" s="13" customFormat="1" x14ac:dyDescent="0.2">
      <c r="B429" s="159"/>
      <c r="D429" s="155" t="s">
        <v>171</v>
      </c>
      <c r="E429" s="160" t="s">
        <v>1</v>
      </c>
      <c r="F429" s="161" t="s">
        <v>1237</v>
      </c>
      <c r="H429" s="160" t="s">
        <v>1</v>
      </c>
      <c r="L429" s="159"/>
      <c r="M429" s="162"/>
      <c r="N429" s="163"/>
      <c r="O429" s="163"/>
      <c r="P429" s="163"/>
      <c r="Q429" s="163"/>
      <c r="R429" s="163"/>
      <c r="S429" s="163"/>
      <c r="T429" s="164"/>
      <c r="AT429" s="160" t="s">
        <v>171</v>
      </c>
      <c r="AU429" s="160" t="s">
        <v>81</v>
      </c>
      <c r="AV429" s="13" t="s">
        <v>19</v>
      </c>
      <c r="AW429" s="13" t="s">
        <v>31</v>
      </c>
      <c r="AX429" s="13" t="s">
        <v>74</v>
      </c>
      <c r="AY429" s="160" t="s">
        <v>160</v>
      </c>
    </row>
    <row r="430" spans="1:65" s="13" customFormat="1" x14ac:dyDescent="0.2">
      <c r="B430" s="159"/>
      <c r="D430" s="155" t="s">
        <v>171</v>
      </c>
      <c r="E430" s="160" t="s">
        <v>1</v>
      </c>
      <c r="F430" s="161" t="s">
        <v>736</v>
      </c>
      <c r="H430" s="160" t="s">
        <v>1</v>
      </c>
      <c r="L430" s="159"/>
      <c r="M430" s="162"/>
      <c r="N430" s="163"/>
      <c r="O430" s="163"/>
      <c r="P430" s="163"/>
      <c r="Q430" s="163"/>
      <c r="R430" s="163"/>
      <c r="S430" s="163"/>
      <c r="T430" s="164"/>
      <c r="AT430" s="160" t="s">
        <v>171</v>
      </c>
      <c r="AU430" s="160" t="s">
        <v>81</v>
      </c>
      <c r="AV430" s="13" t="s">
        <v>19</v>
      </c>
      <c r="AW430" s="13" t="s">
        <v>31</v>
      </c>
      <c r="AX430" s="13" t="s">
        <v>74</v>
      </c>
      <c r="AY430" s="160" t="s">
        <v>160</v>
      </c>
    </row>
    <row r="431" spans="1:65" s="14" customFormat="1" x14ac:dyDescent="0.2">
      <c r="B431" s="165"/>
      <c r="D431" s="155" t="s">
        <v>171</v>
      </c>
      <c r="E431" s="166" t="s">
        <v>1</v>
      </c>
      <c r="F431" s="167" t="s">
        <v>1634</v>
      </c>
      <c r="H431" s="168">
        <v>168</v>
      </c>
      <c r="L431" s="165"/>
      <c r="M431" s="169"/>
      <c r="N431" s="170"/>
      <c r="O431" s="170"/>
      <c r="P431" s="170"/>
      <c r="Q431" s="170"/>
      <c r="R431" s="170"/>
      <c r="S431" s="170"/>
      <c r="T431" s="171"/>
      <c r="AT431" s="166" t="s">
        <v>171</v>
      </c>
      <c r="AU431" s="166" t="s">
        <v>81</v>
      </c>
      <c r="AV431" s="14" t="s">
        <v>81</v>
      </c>
      <c r="AW431" s="14" t="s">
        <v>31</v>
      </c>
      <c r="AX431" s="14" t="s">
        <v>74</v>
      </c>
      <c r="AY431" s="166" t="s">
        <v>160</v>
      </c>
    </row>
    <row r="432" spans="1:65" s="13" customFormat="1" x14ac:dyDescent="0.2">
      <c r="B432" s="159"/>
      <c r="D432" s="155" t="s">
        <v>171</v>
      </c>
      <c r="E432" s="160" t="s">
        <v>1</v>
      </c>
      <c r="F432" s="161" t="s">
        <v>1635</v>
      </c>
      <c r="H432" s="160" t="s">
        <v>1</v>
      </c>
      <c r="L432" s="159"/>
      <c r="M432" s="162"/>
      <c r="N432" s="163"/>
      <c r="O432" s="163"/>
      <c r="P432" s="163"/>
      <c r="Q432" s="163"/>
      <c r="R432" s="163"/>
      <c r="S432" s="163"/>
      <c r="T432" s="164"/>
      <c r="AT432" s="160" t="s">
        <v>171</v>
      </c>
      <c r="AU432" s="160" t="s">
        <v>81</v>
      </c>
      <c r="AV432" s="13" t="s">
        <v>19</v>
      </c>
      <c r="AW432" s="13" t="s">
        <v>31</v>
      </c>
      <c r="AX432" s="13" t="s">
        <v>74</v>
      </c>
      <c r="AY432" s="160" t="s">
        <v>160</v>
      </c>
    </row>
    <row r="433" spans="1:65" s="14" customFormat="1" x14ac:dyDescent="0.2">
      <c r="B433" s="165"/>
      <c r="D433" s="155" t="s">
        <v>171</v>
      </c>
      <c r="E433" s="166" t="s">
        <v>1</v>
      </c>
      <c r="F433" s="167" t="s">
        <v>1636</v>
      </c>
      <c r="H433" s="168">
        <v>54</v>
      </c>
      <c r="L433" s="165"/>
      <c r="M433" s="169"/>
      <c r="N433" s="170"/>
      <c r="O433" s="170"/>
      <c r="P433" s="170"/>
      <c r="Q433" s="170"/>
      <c r="R433" s="170"/>
      <c r="S433" s="170"/>
      <c r="T433" s="171"/>
      <c r="AT433" s="166" t="s">
        <v>171</v>
      </c>
      <c r="AU433" s="166" t="s">
        <v>81</v>
      </c>
      <c r="AV433" s="14" t="s">
        <v>81</v>
      </c>
      <c r="AW433" s="14" t="s">
        <v>31</v>
      </c>
      <c r="AX433" s="14" t="s">
        <v>74</v>
      </c>
      <c r="AY433" s="166" t="s">
        <v>160</v>
      </c>
    </row>
    <row r="434" spans="1:65" s="15" customFormat="1" x14ac:dyDescent="0.2">
      <c r="B434" s="172"/>
      <c r="D434" s="155" t="s">
        <v>171</v>
      </c>
      <c r="E434" s="173" t="s">
        <v>1</v>
      </c>
      <c r="F434" s="174" t="s">
        <v>176</v>
      </c>
      <c r="H434" s="175">
        <v>222</v>
      </c>
      <c r="L434" s="172"/>
      <c r="M434" s="176"/>
      <c r="N434" s="177"/>
      <c r="O434" s="177"/>
      <c r="P434" s="177"/>
      <c r="Q434" s="177"/>
      <c r="R434" s="177"/>
      <c r="S434" s="177"/>
      <c r="T434" s="178"/>
      <c r="AT434" s="173" t="s">
        <v>171</v>
      </c>
      <c r="AU434" s="173" t="s">
        <v>81</v>
      </c>
      <c r="AV434" s="15" t="s">
        <v>167</v>
      </c>
      <c r="AW434" s="15" t="s">
        <v>31</v>
      </c>
      <c r="AX434" s="15" t="s">
        <v>19</v>
      </c>
      <c r="AY434" s="173" t="s">
        <v>160</v>
      </c>
    </row>
    <row r="435" spans="1:65" s="2" customFormat="1" ht="24" customHeight="1" x14ac:dyDescent="0.2">
      <c r="A435" s="30"/>
      <c r="B435" s="142"/>
      <c r="C435" s="143" t="s">
        <v>487</v>
      </c>
      <c r="D435" s="143" t="s">
        <v>162</v>
      </c>
      <c r="E435" s="144" t="s">
        <v>891</v>
      </c>
      <c r="F435" s="145" t="s">
        <v>892</v>
      </c>
      <c r="G435" s="146" t="s">
        <v>179</v>
      </c>
      <c r="H435" s="147">
        <v>53.581000000000003</v>
      </c>
      <c r="I435" s="148">
        <v>0</v>
      </c>
      <c r="J435" s="148">
        <f>ROUND(I435*H435,2)</f>
        <v>0</v>
      </c>
      <c r="K435" s="145" t="s">
        <v>166</v>
      </c>
      <c r="L435" s="31"/>
      <c r="M435" s="149" t="s">
        <v>1</v>
      </c>
      <c r="N435" s="150" t="s">
        <v>39</v>
      </c>
      <c r="O435" s="151">
        <v>7.45</v>
      </c>
      <c r="P435" s="151">
        <f>O435*H435</f>
        <v>399.17845000000005</v>
      </c>
      <c r="Q435" s="151">
        <v>0</v>
      </c>
      <c r="R435" s="151">
        <f>Q435*H435</f>
        <v>0</v>
      </c>
      <c r="S435" s="151">
        <v>1.8</v>
      </c>
      <c r="T435" s="152">
        <f>S435*H435</f>
        <v>96.445800000000006</v>
      </c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R435" s="153" t="s">
        <v>167</v>
      </c>
      <c r="AT435" s="153" t="s">
        <v>162</v>
      </c>
      <c r="AU435" s="153" t="s">
        <v>81</v>
      </c>
      <c r="AY435" s="18" t="s">
        <v>160</v>
      </c>
      <c r="BE435" s="154">
        <f>IF(N435="základní",J435,0)</f>
        <v>0</v>
      </c>
      <c r="BF435" s="154">
        <f>IF(N435="snížená",J435,0)</f>
        <v>0</v>
      </c>
      <c r="BG435" s="154">
        <f>IF(N435="zákl. přenesená",J435,0)</f>
        <v>0</v>
      </c>
      <c r="BH435" s="154">
        <f>IF(N435="sníž. přenesená",J435,0)</f>
        <v>0</v>
      </c>
      <c r="BI435" s="154">
        <f>IF(N435="nulová",J435,0)</f>
        <v>0</v>
      </c>
      <c r="BJ435" s="18" t="s">
        <v>19</v>
      </c>
      <c r="BK435" s="154">
        <f>ROUND(I435*H435,2)</f>
        <v>0</v>
      </c>
      <c r="BL435" s="18" t="s">
        <v>167</v>
      </c>
      <c r="BM435" s="153" t="s">
        <v>893</v>
      </c>
    </row>
    <row r="436" spans="1:65" s="2" customFormat="1" ht="19.5" x14ac:dyDescent="0.2">
      <c r="A436" s="30"/>
      <c r="B436" s="31"/>
      <c r="C436" s="30"/>
      <c r="D436" s="155" t="s">
        <v>169</v>
      </c>
      <c r="E436" s="30"/>
      <c r="F436" s="156" t="s">
        <v>892</v>
      </c>
      <c r="G436" s="30"/>
      <c r="H436" s="30"/>
      <c r="I436" s="30"/>
      <c r="J436" s="30"/>
      <c r="K436" s="30"/>
      <c r="L436" s="31"/>
      <c r="M436" s="157"/>
      <c r="N436" s="158"/>
      <c r="O436" s="56"/>
      <c r="P436" s="56"/>
      <c r="Q436" s="56"/>
      <c r="R436" s="56"/>
      <c r="S436" s="56"/>
      <c r="T436" s="57"/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T436" s="18" t="s">
        <v>169</v>
      </c>
      <c r="AU436" s="18" t="s">
        <v>81</v>
      </c>
    </row>
    <row r="437" spans="1:65" s="13" customFormat="1" x14ac:dyDescent="0.2">
      <c r="B437" s="159"/>
      <c r="D437" s="155" t="s">
        <v>171</v>
      </c>
      <c r="E437" s="160" t="s">
        <v>1</v>
      </c>
      <c r="F437" s="161" t="s">
        <v>1732</v>
      </c>
      <c r="H437" s="160" t="s">
        <v>1</v>
      </c>
      <c r="L437" s="159"/>
      <c r="M437" s="162"/>
      <c r="N437" s="163"/>
      <c r="O437" s="163"/>
      <c r="P437" s="163"/>
      <c r="Q437" s="163"/>
      <c r="R437" s="163"/>
      <c r="S437" s="163"/>
      <c r="T437" s="164"/>
      <c r="AT437" s="160" t="s">
        <v>171</v>
      </c>
      <c r="AU437" s="160" t="s">
        <v>81</v>
      </c>
      <c r="AV437" s="13" t="s">
        <v>19</v>
      </c>
      <c r="AW437" s="13" t="s">
        <v>31</v>
      </c>
      <c r="AX437" s="13" t="s">
        <v>74</v>
      </c>
      <c r="AY437" s="160" t="s">
        <v>160</v>
      </c>
    </row>
    <row r="438" spans="1:65" s="14" customFormat="1" x14ac:dyDescent="0.2">
      <c r="B438" s="165"/>
      <c r="D438" s="155" t="s">
        <v>171</v>
      </c>
      <c r="E438" s="166" t="s">
        <v>1</v>
      </c>
      <c r="F438" s="167" t="s">
        <v>1733</v>
      </c>
      <c r="H438" s="168">
        <v>12.125999999999999</v>
      </c>
      <c r="L438" s="165"/>
      <c r="M438" s="169"/>
      <c r="N438" s="170"/>
      <c r="O438" s="170"/>
      <c r="P438" s="170"/>
      <c r="Q438" s="170"/>
      <c r="R438" s="170"/>
      <c r="S438" s="170"/>
      <c r="T438" s="171"/>
      <c r="AT438" s="166" t="s">
        <v>171</v>
      </c>
      <c r="AU438" s="166" t="s">
        <v>81</v>
      </c>
      <c r="AV438" s="14" t="s">
        <v>81</v>
      </c>
      <c r="AW438" s="14" t="s">
        <v>31</v>
      </c>
      <c r="AX438" s="14" t="s">
        <v>74</v>
      </c>
      <c r="AY438" s="166" t="s">
        <v>160</v>
      </c>
    </row>
    <row r="439" spans="1:65" s="13" customFormat="1" x14ac:dyDescent="0.2">
      <c r="B439" s="159"/>
      <c r="D439" s="155" t="s">
        <v>171</v>
      </c>
      <c r="E439" s="160" t="s">
        <v>1</v>
      </c>
      <c r="F439" s="161" t="s">
        <v>1734</v>
      </c>
      <c r="H439" s="160" t="s">
        <v>1</v>
      </c>
      <c r="L439" s="159"/>
      <c r="M439" s="162"/>
      <c r="N439" s="163"/>
      <c r="O439" s="163"/>
      <c r="P439" s="163"/>
      <c r="Q439" s="163"/>
      <c r="R439" s="163"/>
      <c r="S439" s="163"/>
      <c r="T439" s="164"/>
      <c r="AT439" s="160" t="s">
        <v>171</v>
      </c>
      <c r="AU439" s="160" t="s">
        <v>81</v>
      </c>
      <c r="AV439" s="13" t="s">
        <v>19</v>
      </c>
      <c r="AW439" s="13" t="s">
        <v>31</v>
      </c>
      <c r="AX439" s="13" t="s">
        <v>74</v>
      </c>
      <c r="AY439" s="160" t="s">
        <v>160</v>
      </c>
    </row>
    <row r="440" spans="1:65" s="14" customFormat="1" x14ac:dyDescent="0.2">
      <c r="B440" s="165"/>
      <c r="D440" s="155" t="s">
        <v>171</v>
      </c>
      <c r="E440" s="166" t="s">
        <v>1</v>
      </c>
      <c r="F440" s="167" t="s">
        <v>1735</v>
      </c>
      <c r="H440" s="168">
        <v>12.855</v>
      </c>
      <c r="L440" s="165"/>
      <c r="M440" s="169"/>
      <c r="N440" s="170"/>
      <c r="O440" s="170"/>
      <c r="P440" s="170"/>
      <c r="Q440" s="170"/>
      <c r="R440" s="170"/>
      <c r="S440" s="170"/>
      <c r="T440" s="171"/>
      <c r="AT440" s="166" t="s">
        <v>171</v>
      </c>
      <c r="AU440" s="166" t="s">
        <v>81</v>
      </c>
      <c r="AV440" s="14" t="s">
        <v>81</v>
      </c>
      <c r="AW440" s="14" t="s">
        <v>31</v>
      </c>
      <c r="AX440" s="14" t="s">
        <v>74</v>
      </c>
      <c r="AY440" s="166" t="s">
        <v>160</v>
      </c>
    </row>
    <row r="441" spans="1:65" s="13" customFormat="1" x14ac:dyDescent="0.2">
      <c r="B441" s="159"/>
      <c r="D441" s="155" t="s">
        <v>171</v>
      </c>
      <c r="E441" s="160" t="s">
        <v>1</v>
      </c>
      <c r="F441" s="161" t="s">
        <v>1736</v>
      </c>
      <c r="H441" s="160" t="s">
        <v>1</v>
      </c>
      <c r="L441" s="159"/>
      <c r="M441" s="162"/>
      <c r="N441" s="163"/>
      <c r="O441" s="163"/>
      <c r="P441" s="163"/>
      <c r="Q441" s="163"/>
      <c r="R441" s="163"/>
      <c r="S441" s="163"/>
      <c r="T441" s="164"/>
      <c r="AT441" s="160" t="s">
        <v>171</v>
      </c>
      <c r="AU441" s="160" t="s">
        <v>81</v>
      </c>
      <c r="AV441" s="13" t="s">
        <v>19</v>
      </c>
      <c r="AW441" s="13" t="s">
        <v>31</v>
      </c>
      <c r="AX441" s="13" t="s">
        <v>74</v>
      </c>
      <c r="AY441" s="160" t="s">
        <v>160</v>
      </c>
    </row>
    <row r="442" spans="1:65" s="14" customFormat="1" x14ac:dyDescent="0.2">
      <c r="B442" s="165"/>
      <c r="D442" s="155" t="s">
        <v>171</v>
      </c>
      <c r="E442" s="166" t="s">
        <v>1</v>
      </c>
      <c r="F442" s="167" t="s">
        <v>1737</v>
      </c>
      <c r="H442" s="168">
        <v>16.5</v>
      </c>
      <c r="L442" s="165"/>
      <c r="M442" s="169"/>
      <c r="N442" s="170"/>
      <c r="O442" s="170"/>
      <c r="P442" s="170"/>
      <c r="Q442" s="170"/>
      <c r="R442" s="170"/>
      <c r="S442" s="170"/>
      <c r="T442" s="171"/>
      <c r="AT442" s="166" t="s">
        <v>171</v>
      </c>
      <c r="AU442" s="166" t="s">
        <v>81</v>
      </c>
      <c r="AV442" s="14" t="s">
        <v>81</v>
      </c>
      <c r="AW442" s="14" t="s">
        <v>31</v>
      </c>
      <c r="AX442" s="14" t="s">
        <v>74</v>
      </c>
      <c r="AY442" s="166" t="s">
        <v>160</v>
      </c>
    </row>
    <row r="443" spans="1:65" s="14" customFormat="1" x14ac:dyDescent="0.2">
      <c r="B443" s="165"/>
      <c r="D443" s="155" t="s">
        <v>171</v>
      </c>
      <c r="E443" s="166" t="s">
        <v>1</v>
      </c>
      <c r="F443" s="167" t="s">
        <v>1665</v>
      </c>
      <c r="H443" s="168">
        <v>12.1</v>
      </c>
      <c r="L443" s="165"/>
      <c r="M443" s="169"/>
      <c r="N443" s="170"/>
      <c r="O443" s="170"/>
      <c r="P443" s="170"/>
      <c r="Q443" s="170"/>
      <c r="R443" s="170"/>
      <c r="S443" s="170"/>
      <c r="T443" s="171"/>
      <c r="AT443" s="166" t="s">
        <v>171</v>
      </c>
      <c r="AU443" s="166" t="s">
        <v>81</v>
      </c>
      <c r="AV443" s="14" t="s">
        <v>81</v>
      </c>
      <c r="AW443" s="14" t="s">
        <v>31</v>
      </c>
      <c r="AX443" s="14" t="s">
        <v>74</v>
      </c>
      <c r="AY443" s="166" t="s">
        <v>160</v>
      </c>
    </row>
    <row r="444" spans="1:65" s="15" customFormat="1" x14ac:dyDescent="0.2">
      <c r="B444" s="172"/>
      <c r="D444" s="155" t="s">
        <v>171</v>
      </c>
      <c r="E444" s="173" t="s">
        <v>1</v>
      </c>
      <c r="F444" s="174" t="s">
        <v>176</v>
      </c>
      <c r="H444" s="175">
        <v>53.581000000000003</v>
      </c>
      <c r="L444" s="172"/>
      <c r="M444" s="176"/>
      <c r="N444" s="177"/>
      <c r="O444" s="177"/>
      <c r="P444" s="177"/>
      <c r="Q444" s="177"/>
      <c r="R444" s="177"/>
      <c r="S444" s="177"/>
      <c r="T444" s="178"/>
      <c r="AT444" s="173" t="s">
        <v>171</v>
      </c>
      <c r="AU444" s="173" t="s">
        <v>81</v>
      </c>
      <c r="AV444" s="15" t="s">
        <v>167</v>
      </c>
      <c r="AW444" s="15" t="s">
        <v>31</v>
      </c>
      <c r="AX444" s="15" t="s">
        <v>19</v>
      </c>
      <c r="AY444" s="173" t="s">
        <v>160</v>
      </c>
    </row>
    <row r="445" spans="1:65" s="2" customFormat="1" ht="24" customHeight="1" x14ac:dyDescent="0.2">
      <c r="A445" s="30"/>
      <c r="B445" s="142"/>
      <c r="C445" s="143" t="s">
        <v>492</v>
      </c>
      <c r="D445" s="143" t="s">
        <v>162</v>
      </c>
      <c r="E445" s="144" t="s">
        <v>896</v>
      </c>
      <c r="F445" s="145" t="s">
        <v>897</v>
      </c>
      <c r="G445" s="146" t="s">
        <v>165</v>
      </c>
      <c r="H445" s="147">
        <v>103.803</v>
      </c>
      <c r="I445" s="148">
        <v>0</v>
      </c>
      <c r="J445" s="148">
        <f>ROUND(I445*H445,2)</f>
        <v>0</v>
      </c>
      <c r="K445" s="145" t="s">
        <v>166</v>
      </c>
      <c r="L445" s="31"/>
      <c r="M445" s="149" t="s">
        <v>1</v>
      </c>
      <c r="N445" s="150" t="s">
        <v>39</v>
      </c>
      <c r="O445" s="151">
        <v>0.154</v>
      </c>
      <c r="P445" s="151">
        <f>O445*H445</f>
        <v>15.985662</v>
      </c>
      <c r="Q445" s="151">
        <v>0</v>
      </c>
      <c r="R445" s="151">
        <f>Q445*H445</f>
        <v>0</v>
      </c>
      <c r="S445" s="151">
        <v>0</v>
      </c>
      <c r="T445" s="152">
        <f>S445*H445</f>
        <v>0</v>
      </c>
      <c r="U445" s="30"/>
      <c r="V445" s="30"/>
      <c r="W445" s="30"/>
      <c r="X445" s="30"/>
      <c r="Y445" s="30"/>
      <c r="Z445" s="30"/>
      <c r="AA445" s="30"/>
      <c r="AB445" s="30"/>
      <c r="AC445" s="30"/>
      <c r="AD445" s="30"/>
      <c r="AE445" s="30"/>
      <c r="AR445" s="153" t="s">
        <v>167</v>
      </c>
      <c r="AT445" s="153" t="s">
        <v>162</v>
      </c>
      <c r="AU445" s="153" t="s">
        <v>81</v>
      </c>
      <c r="AY445" s="18" t="s">
        <v>160</v>
      </c>
      <c r="BE445" s="154">
        <f>IF(N445="základní",J445,0)</f>
        <v>0</v>
      </c>
      <c r="BF445" s="154">
        <f>IF(N445="snížená",J445,0)</f>
        <v>0</v>
      </c>
      <c r="BG445" s="154">
        <f>IF(N445="zákl. přenesená",J445,0)</f>
        <v>0</v>
      </c>
      <c r="BH445" s="154">
        <f>IF(N445="sníž. přenesená",J445,0)</f>
        <v>0</v>
      </c>
      <c r="BI445" s="154">
        <f>IF(N445="nulová",J445,0)</f>
        <v>0</v>
      </c>
      <c r="BJ445" s="18" t="s">
        <v>19</v>
      </c>
      <c r="BK445" s="154">
        <f>ROUND(I445*H445,2)</f>
        <v>0</v>
      </c>
      <c r="BL445" s="18" t="s">
        <v>167</v>
      </c>
      <c r="BM445" s="153" t="s">
        <v>898</v>
      </c>
    </row>
    <row r="446" spans="1:65" s="2" customFormat="1" ht="29.25" x14ac:dyDescent="0.2">
      <c r="A446" s="30"/>
      <c r="B446" s="31"/>
      <c r="C446" s="30"/>
      <c r="D446" s="155" t="s">
        <v>169</v>
      </c>
      <c r="E446" s="30"/>
      <c r="F446" s="156" t="s">
        <v>899</v>
      </c>
      <c r="G446" s="30"/>
      <c r="H446" s="30"/>
      <c r="I446" s="30"/>
      <c r="J446" s="30"/>
      <c r="K446" s="30"/>
      <c r="L446" s="31"/>
      <c r="M446" s="157"/>
      <c r="N446" s="158"/>
      <c r="O446" s="56"/>
      <c r="P446" s="56"/>
      <c r="Q446" s="56"/>
      <c r="R446" s="56"/>
      <c r="S446" s="56"/>
      <c r="T446" s="57"/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T446" s="18" t="s">
        <v>169</v>
      </c>
      <c r="AU446" s="18" t="s">
        <v>81</v>
      </c>
    </row>
    <row r="447" spans="1:65" s="13" customFormat="1" x14ac:dyDescent="0.2">
      <c r="B447" s="159"/>
      <c r="D447" s="155" t="s">
        <v>171</v>
      </c>
      <c r="E447" s="160" t="s">
        <v>1</v>
      </c>
      <c r="F447" s="161" t="s">
        <v>870</v>
      </c>
      <c r="H447" s="160" t="s">
        <v>1</v>
      </c>
      <c r="L447" s="159"/>
      <c r="M447" s="162"/>
      <c r="N447" s="163"/>
      <c r="O447" s="163"/>
      <c r="P447" s="163"/>
      <c r="Q447" s="163"/>
      <c r="R447" s="163"/>
      <c r="S447" s="163"/>
      <c r="T447" s="164"/>
      <c r="AT447" s="160" t="s">
        <v>171</v>
      </c>
      <c r="AU447" s="160" t="s">
        <v>81</v>
      </c>
      <c r="AV447" s="13" t="s">
        <v>19</v>
      </c>
      <c r="AW447" s="13" t="s">
        <v>31</v>
      </c>
      <c r="AX447" s="13" t="s">
        <v>74</v>
      </c>
      <c r="AY447" s="160" t="s">
        <v>160</v>
      </c>
    </row>
    <row r="448" spans="1:65" s="14" customFormat="1" x14ac:dyDescent="0.2">
      <c r="B448" s="165"/>
      <c r="D448" s="155" t="s">
        <v>171</v>
      </c>
      <c r="E448" s="166" t="s">
        <v>1</v>
      </c>
      <c r="F448" s="167" t="s">
        <v>1738</v>
      </c>
      <c r="H448" s="168">
        <v>31.5</v>
      </c>
      <c r="L448" s="165"/>
      <c r="M448" s="169"/>
      <c r="N448" s="170"/>
      <c r="O448" s="170"/>
      <c r="P448" s="170"/>
      <c r="Q448" s="170"/>
      <c r="R448" s="170"/>
      <c r="S448" s="170"/>
      <c r="T448" s="171"/>
      <c r="AT448" s="166" t="s">
        <v>171</v>
      </c>
      <c r="AU448" s="166" t="s">
        <v>81</v>
      </c>
      <c r="AV448" s="14" t="s">
        <v>81</v>
      </c>
      <c r="AW448" s="14" t="s">
        <v>31</v>
      </c>
      <c r="AX448" s="14" t="s">
        <v>74</v>
      </c>
      <c r="AY448" s="166" t="s">
        <v>160</v>
      </c>
    </row>
    <row r="449" spans="1:65" s="13" customFormat="1" x14ac:dyDescent="0.2">
      <c r="B449" s="159"/>
      <c r="D449" s="155" t="s">
        <v>171</v>
      </c>
      <c r="E449" s="160" t="s">
        <v>1</v>
      </c>
      <c r="F449" s="161" t="s">
        <v>872</v>
      </c>
      <c r="H449" s="160" t="s">
        <v>1</v>
      </c>
      <c r="L449" s="159"/>
      <c r="M449" s="162"/>
      <c r="N449" s="163"/>
      <c r="O449" s="163"/>
      <c r="P449" s="163"/>
      <c r="Q449" s="163"/>
      <c r="R449" s="163"/>
      <c r="S449" s="163"/>
      <c r="T449" s="164"/>
      <c r="AT449" s="160" t="s">
        <v>171</v>
      </c>
      <c r="AU449" s="160" t="s">
        <v>81</v>
      </c>
      <c r="AV449" s="13" t="s">
        <v>19</v>
      </c>
      <c r="AW449" s="13" t="s">
        <v>31</v>
      </c>
      <c r="AX449" s="13" t="s">
        <v>74</v>
      </c>
      <c r="AY449" s="160" t="s">
        <v>160</v>
      </c>
    </row>
    <row r="450" spans="1:65" s="14" customFormat="1" x14ac:dyDescent="0.2">
      <c r="B450" s="165"/>
      <c r="D450" s="155" t="s">
        <v>171</v>
      </c>
      <c r="E450" s="166" t="s">
        <v>1</v>
      </c>
      <c r="F450" s="167" t="s">
        <v>1739</v>
      </c>
      <c r="H450" s="168">
        <v>27.303000000000001</v>
      </c>
      <c r="L450" s="165"/>
      <c r="M450" s="169"/>
      <c r="N450" s="170"/>
      <c r="O450" s="170"/>
      <c r="P450" s="170"/>
      <c r="Q450" s="170"/>
      <c r="R450" s="170"/>
      <c r="S450" s="170"/>
      <c r="T450" s="171"/>
      <c r="AT450" s="166" t="s">
        <v>171</v>
      </c>
      <c r="AU450" s="166" t="s">
        <v>81</v>
      </c>
      <c r="AV450" s="14" t="s">
        <v>81</v>
      </c>
      <c r="AW450" s="14" t="s">
        <v>31</v>
      </c>
      <c r="AX450" s="14" t="s">
        <v>74</v>
      </c>
      <c r="AY450" s="166" t="s">
        <v>160</v>
      </c>
    </row>
    <row r="451" spans="1:65" s="13" customFormat="1" x14ac:dyDescent="0.2">
      <c r="B451" s="159"/>
      <c r="D451" s="155" t="s">
        <v>171</v>
      </c>
      <c r="E451" s="160" t="s">
        <v>1</v>
      </c>
      <c r="F451" s="161" t="s">
        <v>902</v>
      </c>
      <c r="H451" s="160" t="s">
        <v>1</v>
      </c>
      <c r="L451" s="159"/>
      <c r="M451" s="162"/>
      <c r="N451" s="163"/>
      <c r="O451" s="163"/>
      <c r="P451" s="163"/>
      <c r="Q451" s="163"/>
      <c r="R451" s="163"/>
      <c r="S451" s="163"/>
      <c r="T451" s="164"/>
      <c r="AT451" s="160" t="s">
        <v>171</v>
      </c>
      <c r="AU451" s="160" t="s">
        <v>81</v>
      </c>
      <c r="AV451" s="13" t="s">
        <v>19</v>
      </c>
      <c r="AW451" s="13" t="s">
        <v>31</v>
      </c>
      <c r="AX451" s="13" t="s">
        <v>74</v>
      </c>
      <c r="AY451" s="160" t="s">
        <v>160</v>
      </c>
    </row>
    <row r="452" spans="1:65" s="14" customFormat="1" x14ac:dyDescent="0.2">
      <c r="B452" s="165"/>
      <c r="D452" s="155" t="s">
        <v>171</v>
      </c>
      <c r="E452" s="166" t="s">
        <v>1</v>
      </c>
      <c r="F452" s="167" t="s">
        <v>1740</v>
      </c>
      <c r="H452" s="168">
        <v>26.8</v>
      </c>
      <c r="L452" s="165"/>
      <c r="M452" s="169"/>
      <c r="N452" s="170"/>
      <c r="O452" s="170"/>
      <c r="P452" s="170"/>
      <c r="Q452" s="170"/>
      <c r="R452" s="170"/>
      <c r="S452" s="170"/>
      <c r="T452" s="171"/>
      <c r="AT452" s="166" t="s">
        <v>171</v>
      </c>
      <c r="AU452" s="166" t="s">
        <v>81</v>
      </c>
      <c r="AV452" s="14" t="s">
        <v>81</v>
      </c>
      <c r="AW452" s="14" t="s">
        <v>31</v>
      </c>
      <c r="AX452" s="14" t="s">
        <v>74</v>
      </c>
      <c r="AY452" s="166" t="s">
        <v>160</v>
      </c>
    </row>
    <row r="453" spans="1:65" s="14" customFormat="1" x14ac:dyDescent="0.2">
      <c r="B453" s="165"/>
      <c r="D453" s="155" t="s">
        <v>171</v>
      </c>
      <c r="E453" s="166" t="s">
        <v>1</v>
      </c>
      <c r="F453" s="167" t="s">
        <v>1741</v>
      </c>
      <c r="H453" s="168">
        <v>18.2</v>
      </c>
      <c r="L453" s="165"/>
      <c r="M453" s="169"/>
      <c r="N453" s="170"/>
      <c r="O453" s="170"/>
      <c r="P453" s="170"/>
      <c r="Q453" s="170"/>
      <c r="R453" s="170"/>
      <c r="S453" s="170"/>
      <c r="T453" s="171"/>
      <c r="AT453" s="166" t="s">
        <v>171</v>
      </c>
      <c r="AU453" s="166" t="s">
        <v>81</v>
      </c>
      <c r="AV453" s="14" t="s">
        <v>81</v>
      </c>
      <c r="AW453" s="14" t="s">
        <v>31</v>
      </c>
      <c r="AX453" s="14" t="s">
        <v>74</v>
      </c>
      <c r="AY453" s="166" t="s">
        <v>160</v>
      </c>
    </row>
    <row r="454" spans="1:65" s="15" customFormat="1" x14ac:dyDescent="0.2">
      <c r="B454" s="172"/>
      <c r="D454" s="155" t="s">
        <v>171</v>
      </c>
      <c r="E454" s="173" t="s">
        <v>1</v>
      </c>
      <c r="F454" s="174" t="s">
        <v>176</v>
      </c>
      <c r="H454" s="175">
        <v>103.803</v>
      </c>
      <c r="L454" s="172"/>
      <c r="M454" s="176"/>
      <c r="N454" s="177"/>
      <c r="O454" s="177"/>
      <c r="P454" s="177"/>
      <c r="Q454" s="177"/>
      <c r="R454" s="177"/>
      <c r="S454" s="177"/>
      <c r="T454" s="178"/>
      <c r="AT454" s="173" t="s">
        <v>171</v>
      </c>
      <c r="AU454" s="173" t="s">
        <v>81</v>
      </c>
      <c r="AV454" s="15" t="s">
        <v>167</v>
      </c>
      <c r="AW454" s="15" t="s">
        <v>31</v>
      </c>
      <c r="AX454" s="15" t="s">
        <v>19</v>
      </c>
      <c r="AY454" s="173" t="s">
        <v>160</v>
      </c>
    </row>
    <row r="455" spans="1:65" s="2" customFormat="1" ht="24" customHeight="1" x14ac:dyDescent="0.2">
      <c r="A455" s="30"/>
      <c r="B455" s="142"/>
      <c r="C455" s="143" t="s">
        <v>498</v>
      </c>
      <c r="D455" s="143" t="s">
        <v>162</v>
      </c>
      <c r="E455" s="144" t="s">
        <v>904</v>
      </c>
      <c r="F455" s="145" t="s">
        <v>905</v>
      </c>
      <c r="G455" s="146" t="s">
        <v>165</v>
      </c>
      <c r="H455" s="147">
        <v>3114.09</v>
      </c>
      <c r="I455" s="148">
        <v>0</v>
      </c>
      <c r="J455" s="148">
        <f>ROUND(I455*H455,2)</f>
        <v>0</v>
      </c>
      <c r="K455" s="145" t="s">
        <v>166</v>
      </c>
      <c r="L455" s="31"/>
      <c r="M455" s="149" t="s">
        <v>1</v>
      </c>
      <c r="N455" s="150" t="s">
        <v>39</v>
      </c>
      <c r="O455" s="151">
        <v>0</v>
      </c>
      <c r="P455" s="151">
        <f>O455*H455</f>
        <v>0</v>
      </c>
      <c r="Q455" s="151">
        <v>0</v>
      </c>
      <c r="R455" s="151">
        <f>Q455*H455</f>
        <v>0</v>
      </c>
      <c r="S455" s="151">
        <v>0</v>
      </c>
      <c r="T455" s="152">
        <f>S455*H455</f>
        <v>0</v>
      </c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R455" s="153" t="s">
        <v>167</v>
      </c>
      <c r="AT455" s="153" t="s">
        <v>162</v>
      </c>
      <c r="AU455" s="153" t="s">
        <v>81</v>
      </c>
      <c r="AY455" s="18" t="s">
        <v>160</v>
      </c>
      <c r="BE455" s="154">
        <f>IF(N455="základní",J455,0)</f>
        <v>0</v>
      </c>
      <c r="BF455" s="154">
        <f>IF(N455="snížená",J455,0)</f>
        <v>0</v>
      </c>
      <c r="BG455" s="154">
        <f>IF(N455="zákl. přenesená",J455,0)</f>
        <v>0</v>
      </c>
      <c r="BH455" s="154">
        <f>IF(N455="sníž. přenesená",J455,0)</f>
        <v>0</v>
      </c>
      <c r="BI455" s="154">
        <f>IF(N455="nulová",J455,0)</f>
        <v>0</v>
      </c>
      <c r="BJ455" s="18" t="s">
        <v>19</v>
      </c>
      <c r="BK455" s="154">
        <f>ROUND(I455*H455,2)</f>
        <v>0</v>
      </c>
      <c r="BL455" s="18" t="s">
        <v>167</v>
      </c>
      <c r="BM455" s="153" t="s">
        <v>906</v>
      </c>
    </row>
    <row r="456" spans="1:65" s="2" customFormat="1" ht="29.25" x14ac:dyDescent="0.2">
      <c r="A456" s="30"/>
      <c r="B456" s="31"/>
      <c r="C456" s="30"/>
      <c r="D456" s="155" t="s">
        <v>169</v>
      </c>
      <c r="E456" s="30"/>
      <c r="F456" s="156" t="s">
        <v>907</v>
      </c>
      <c r="G456" s="30"/>
      <c r="H456" s="30"/>
      <c r="I456" s="30"/>
      <c r="J456" s="30"/>
      <c r="K456" s="30"/>
      <c r="L456" s="31"/>
      <c r="M456" s="157"/>
      <c r="N456" s="158"/>
      <c r="O456" s="56"/>
      <c r="P456" s="56"/>
      <c r="Q456" s="56"/>
      <c r="R456" s="56"/>
      <c r="S456" s="56"/>
      <c r="T456" s="57"/>
      <c r="U456" s="30"/>
      <c r="V456" s="30"/>
      <c r="W456" s="30"/>
      <c r="X456" s="30"/>
      <c r="Y456" s="30"/>
      <c r="Z456" s="30"/>
      <c r="AA456" s="30"/>
      <c r="AB456" s="30"/>
      <c r="AC456" s="30"/>
      <c r="AD456" s="30"/>
      <c r="AE456" s="30"/>
      <c r="AT456" s="18" t="s">
        <v>169</v>
      </c>
      <c r="AU456" s="18" t="s">
        <v>81</v>
      </c>
    </row>
    <row r="457" spans="1:65" s="14" customFormat="1" x14ac:dyDescent="0.2">
      <c r="B457" s="165"/>
      <c r="D457" s="155" t="s">
        <v>171</v>
      </c>
      <c r="E457" s="166" t="s">
        <v>1</v>
      </c>
      <c r="F457" s="167" t="s">
        <v>1742</v>
      </c>
      <c r="H457" s="168">
        <v>3114.09</v>
      </c>
      <c r="L457" s="165"/>
      <c r="M457" s="169"/>
      <c r="N457" s="170"/>
      <c r="O457" s="170"/>
      <c r="P457" s="170"/>
      <c r="Q457" s="170"/>
      <c r="R457" s="170"/>
      <c r="S457" s="170"/>
      <c r="T457" s="171"/>
      <c r="AT457" s="166" t="s">
        <v>171</v>
      </c>
      <c r="AU457" s="166" t="s">
        <v>81</v>
      </c>
      <c r="AV457" s="14" t="s">
        <v>81</v>
      </c>
      <c r="AW457" s="14" t="s">
        <v>31</v>
      </c>
      <c r="AX457" s="14" t="s">
        <v>74</v>
      </c>
      <c r="AY457" s="166" t="s">
        <v>160</v>
      </c>
    </row>
    <row r="458" spans="1:65" s="15" customFormat="1" x14ac:dyDescent="0.2">
      <c r="B458" s="172"/>
      <c r="D458" s="155" t="s">
        <v>171</v>
      </c>
      <c r="E458" s="173" t="s">
        <v>1</v>
      </c>
      <c r="F458" s="174" t="s">
        <v>176</v>
      </c>
      <c r="H458" s="175">
        <v>3114.09</v>
      </c>
      <c r="L458" s="172"/>
      <c r="M458" s="176"/>
      <c r="N458" s="177"/>
      <c r="O458" s="177"/>
      <c r="P458" s="177"/>
      <c r="Q458" s="177"/>
      <c r="R458" s="177"/>
      <c r="S458" s="177"/>
      <c r="T458" s="178"/>
      <c r="AT458" s="173" t="s">
        <v>171</v>
      </c>
      <c r="AU458" s="173" t="s">
        <v>81</v>
      </c>
      <c r="AV458" s="15" t="s">
        <v>167</v>
      </c>
      <c r="AW458" s="15" t="s">
        <v>31</v>
      </c>
      <c r="AX458" s="15" t="s">
        <v>19</v>
      </c>
      <c r="AY458" s="173" t="s">
        <v>160</v>
      </c>
    </row>
    <row r="459" spans="1:65" s="2" customFormat="1" ht="24" customHeight="1" x14ac:dyDescent="0.2">
      <c r="A459" s="30"/>
      <c r="B459" s="142"/>
      <c r="C459" s="143" t="s">
        <v>504</v>
      </c>
      <c r="D459" s="143" t="s">
        <v>162</v>
      </c>
      <c r="E459" s="144" t="s">
        <v>909</v>
      </c>
      <c r="F459" s="145" t="s">
        <v>910</v>
      </c>
      <c r="G459" s="146" t="s">
        <v>165</v>
      </c>
      <c r="H459" s="147">
        <v>103.803</v>
      </c>
      <c r="I459" s="148">
        <v>0</v>
      </c>
      <c r="J459" s="148">
        <f>ROUND(I459*H459,2)</f>
        <v>0</v>
      </c>
      <c r="K459" s="145" t="s">
        <v>166</v>
      </c>
      <c r="L459" s="31"/>
      <c r="M459" s="149" t="s">
        <v>1</v>
      </c>
      <c r="N459" s="150" t="s">
        <v>39</v>
      </c>
      <c r="O459" s="151">
        <v>9.7000000000000003E-2</v>
      </c>
      <c r="P459" s="151">
        <f>O459*H459</f>
        <v>10.068891000000001</v>
      </c>
      <c r="Q459" s="151">
        <v>0</v>
      </c>
      <c r="R459" s="151">
        <f>Q459*H459</f>
        <v>0</v>
      </c>
      <c r="S459" s="151">
        <v>0</v>
      </c>
      <c r="T459" s="152">
        <f>S459*H459</f>
        <v>0</v>
      </c>
      <c r="U459" s="30"/>
      <c r="V459" s="30"/>
      <c r="W459" s="30"/>
      <c r="X459" s="30"/>
      <c r="Y459" s="30"/>
      <c r="Z459" s="30"/>
      <c r="AA459" s="30"/>
      <c r="AB459" s="30"/>
      <c r="AC459" s="30"/>
      <c r="AD459" s="30"/>
      <c r="AE459" s="30"/>
      <c r="AR459" s="153" t="s">
        <v>167</v>
      </c>
      <c r="AT459" s="153" t="s">
        <v>162</v>
      </c>
      <c r="AU459" s="153" t="s">
        <v>81</v>
      </c>
      <c r="AY459" s="18" t="s">
        <v>160</v>
      </c>
      <c r="BE459" s="154">
        <f>IF(N459="základní",J459,0)</f>
        <v>0</v>
      </c>
      <c r="BF459" s="154">
        <f>IF(N459="snížená",J459,0)</f>
        <v>0</v>
      </c>
      <c r="BG459" s="154">
        <f>IF(N459="zákl. přenesená",J459,0)</f>
        <v>0</v>
      </c>
      <c r="BH459" s="154">
        <f>IF(N459="sníž. přenesená",J459,0)</f>
        <v>0</v>
      </c>
      <c r="BI459" s="154">
        <f>IF(N459="nulová",J459,0)</f>
        <v>0</v>
      </c>
      <c r="BJ459" s="18" t="s">
        <v>19</v>
      </c>
      <c r="BK459" s="154">
        <f>ROUND(I459*H459,2)</f>
        <v>0</v>
      </c>
      <c r="BL459" s="18" t="s">
        <v>167</v>
      </c>
      <c r="BM459" s="153" t="s">
        <v>911</v>
      </c>
    </row>
    <row r="460" spans="1:65" s="2" customFormat="1" ht="29.25" x14ac:dyDescent="0.2">
      <c r="A460" s="30"/>
      <c r="B460" s="31"/>
      <c r="C460" s="30"/>
      <c r="D460" s="155" t="s">
        <v>169</v>
      </c>
      <c r="E460" s="30"/>
      <c r="F460" s="156" t="s">
        <v>912</v>
      </c>
      <c r="G460" s="30"/>
      <c r="H460" s="30"/>
      <c r="I460" s="30"/>
      <c r="J460" s="30"/>
      <c r="K460" s="30"/>
      <c r="L460" s="31"/>
      <c r="M460" s="157"/>
      <c r="N460" s="158"/>
      <c r="O460" s="56"/>
      <c r="P460" s="56"/>
      <c r="Q460" s="56"/>
      <c r="R460" s="56"/>
      <c r="S460" s="56"/>
      <c r="T460" s="57"/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T460" s="18" t="s">
        <v>169</v>
      </c>
      <c r="AU460" s="18" t="s">
        <v>81</v>
      </c>
    </row>
    <row r="461" spans="1:65" s="14" customFormat="1" x14ac:dyDescent="0.2">
      <c r="B461" s="165"/>
      <c r="D461" s="155" t="s">
        <v>171</v>
      </c>
      <c r="E461" s="166" t="s">
        <v>1</v>
      </c>
      <c r="F461" s="167" t="s">
        <v>1743</v>
      </c>
      <c r="H461" s="168">
        <v>103.803</v>
      </c>
      <c r="L461" s="165"/>
      <c r="M461" s="169"/>
      <c r="N461" s="170"/>
      <c r="O461" s="170"/>
      <c r="P461" s="170"/>
      <c r="Q461" s="170"/>
      <c r="R461" s="170"/>
      <c r="S461" s="170"/>
      <c r="T461" s="171"/>
      <c r="AT461" s="166" t="s">
        <v>171</v>
      </c>
      <c r="AU461" s="166" t="s">
        <v>81</v>
      </c>
      <c r="AV461" s="14" t="s">
        <v>81</v>
      </c>
      <c r="AW461" s="14" t="s">
        <v>31</v>
      </c>
      <c r="AX461" s="14" t="s">
        <v>74</v>
      </c>
      <c r="AY461" s="166" t="s">
        <v>160</v>
      </c>
    </row>
    <row r="462" spans="1:65" s="15" customFormat="1" x14ac:dyDescent="0.2">
      <c r="B462" s="172"/>
      <c r="D462" s="155" t="s">
        <v>171</v>
      </c>
      <c r="E462" s="173" t="s">
        <v>1</v>
      </c>
      <c r="F462" s="174" t="s">
        <v>176</v>
      </c>
      <c r="H462" s="175">
        <v>103.803</v>
      </c>
      <c r="L462" s="172"/>
      <c r="M462" s="176"/>
      <c r="N462" s="177"/>
      <c r="O462" s="177"/>
      <c r="P462" s="177"/>
      <c r="Q462" s="177"/>
      <c r="R462" s="177"/>
      <c r="S462" s="177"/>
      <c r="T462" s="178"/>
      <c r="AT462" s="173" t="s">
        <v>171</v>
      </c>
      <c r="AU462" s="173" t="s">
        <v>81</v>
      </c>
      <c r="AV462" s="15" t="s">
        <v>167</v>
      </c>
      <c r="AW462" s="15" t="s">
        <v>31</v>
      </c>
      <c r="AX462" s="15" t="s">
        <v>19</v>
      </c>
      <c r="AY462" s="173" t="s">
        <v>160</v>
      </c>
    </row>
    <row r="463" spans="1:65" s="2" customFormat="1" ht="24" customHeight="1" x14ac:dyDescent="0.2">
      <c r="A463" s="30"/>
      <c r="B463" s="142"/>
      <c r="C463" s="143" t="s">
        <v>510</v>
      </c>
      <c r="D463" s="143" t="s">
        <v>162</v>
      </c>
      <c r="E463" s="144" t="s">
        <v>1246</v>
      </c>
      <c r="F463" s="145" t="s">
        <v>1247</v>
      </c>
      <c r="G463" s="146" t="s">
        <v>179</v>
      </c>
      <c r="H463" s="147">
        <v>117.32899999999999</v>
      </c>
      <c r="I463" s="148">
        <v>0</v>
      </c>
      <c r="J463" s="148">
        <f>ROUND(I463*H463,2)</f>
        <v>0</v>
      </c>
      <c r="K463" s="145" t="s">
        <v>166</v>
      </c>
      <c r="L463" s="31"/>
      <c r="M463" s="149" t="s">
        <v>1</v>
      </c>
      <c r="N463" s="150" t="s">
        <v>39</v>
      </c>
      <c r="O463" s="151">
        <v>9.5000000000000001E-2</v>
      </c>
      <c r="P463" s="151">
        <f>O463*H463</f>
        <v>11.146255</v>
      </c>
      <c r="Q463" s="151">
        <v>0</v>
      </c>
      <c r="R463" s="151">
        <f>Q463*H463</f>
        <v>0</v>
      </c>
      <c r="S463" s="151">
        <v>0</v>
      </c>
      <c r="T463" s="152">
        <f>S463*H463</f>
        <v>0</v>
      </c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R463" s="153" t="s">
        <v>167</v>
      </c>
      <c r="AT463" s="153" t="s">
        <v>162</v>
      </c>
      <c r="AU463" s="153" t="s">
        <v>81</v>
      </c>
      <c r="AY463" s="18" t="s">
        <v>160</v>
      </c>
      <c r="BE463" s="154">
        <f>IF(N463="základní",J463,0)</f>
        <v>0</v>
      </c>
      <c r="BF463" s="154">
        <f>IF(N463="snížená",J463,0)</f>
        <v>0</v>
      </c>
      <c r="BG463" s="154">
        <f>IF(N463="zákl. přenesená",J463,0)</f>
        <v>0</v>
      </c>
      <c r="BH463" s="154">
        <f>IF(N463="sníž. přenesená",J463,0)</f>
        <v>0</v>
      </c>
      <c r="BI463" s="154">
        <f>IF(N463="nulová",J463,0)</f>
        <v>0</v>
      </c>
      <c r="BJ463" s="18" t="s">
        <v>19</v>
      </c>
      <c r="BK463" s="154">
        <f>ROUND(I463*H463,2)</f>
        <v>0</v>
      </c>
      <c r="BL463" s="18" t="s">
        <v>167</v>
      </c>
      <c r="BM463" s="153" t="s">
        <v>1248</v>
      </c>
    </row>
    <row r="464" spans="1:65" s="2" customFormat="1" ht="29.25" x14ac:dyDescent="0.2">
      <c r="A464" s="30"/>
      <c r="B464" s="31"/>
      <c r="C464" s="30"/>
      <c r="D464" s="155" t="s">
        <v>169</v>
      </c>
      <c r="E464" s="30"/>
      <c r="F464" s="156" t="s">
        <v>1249</v>
      </c>
      <c r="G464" s="30"/>
      <c r="H464" s="30"/>
      <c r="I464" s="30"/>
      <c r="J464" s="30"/>
      <c r="K464" s="30"/>
      <c r="L464" s="31"/>
      <c r="M464" s="157"/>
      <c r="N464" s="158"/>
      <c r="O464" s="56"/>
      <c r="P464" s="56"/>
      <c r="Q464" s="56"/>
      <c r="R464" s="56"/>
      <c r="S464" s="56"/>
      <c r="T464" s="57"/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  <c r="AE464" s="30"/>
      <c r="AT464" s="18" t="s">
        <v>169</v>
      </c>
      <c r="AU464" s="18" t="s">
        <v>81</v>
      </c>
    </row>
    <row r="465" spans="1:65" s="14" customFormat="1" x14ac:dyDescent="0.2">
      <c r="B465" s="165"/>
      <c r="D465" s="155" t="s">
        <v>171</v>
      </c>
      <c r="E465" s="166" t="s">
        <v>1</v>
      </c>
      <c r="F465" s="167" t="s">
        <v>1744</v>
      </c>
      <c r="H465" s="168">
        <v>117.32899999999999</v>
      </c>
      <c r="L465" s="165"/>
      <c r="M465" s="169"/>
      <c r="N465" s="170"/>
      <c r="O465" s="170"/>
      <c r="P465" s="170"/>
      <c r="Q465" s="170"/>
      <c r="R465" s="170"/>
      <c r="S465" s="170"/>
      <c r="T465" s="171"/>
      <c r="AT465" s="166" t="s">
        <v>171</v>
      </c>
      <c r="AU465" s="166" t="s">
        <v>81</v>
      </c>
      <c r="AV465" s="14" t="s">
        <v>81</v>
      </c>
      <c r="AW465" s="14" t="s">
        <v>31</v>
      </c>
      <c r="AX465" s="14" t="s">
        <v>19</v>
      </c>
      <c r="AY465" s="166" t="s">
        <v>160</v>
      </c>
    </row>
    <row r="466" spans="1:65" s="2" customFormat="1" ht="24" customHeight="1" x14ac:dyDescent="0.2">
      <c r="A466" s="30"/>
      <c r="B466" s="142"/>
      <c r="C466" s="143" t="s">
        <v>514</v>
      </c>
      <c r="D466" s="143" t="s">
        <v>162</v>
      </c>
      <c r="E466" s="144" t="s">
        <v>1251</v>
      </c>
      <c r="F466" s="145" t="s">
        <v>1252</v>
      </c>
      <c r="G466" s="146" t="s">
        <v>179</v>
      </c>
      <c r="H466" s="147">
        <v>3519.87</v>
      </c>
      <c r="I466" s="148">
        <v>0</v>
      </c>
      <c r="J466" s="148">
        <f>ROUND(I466*H466,2)</f>
        <v>0</v>
      </c>
      <c r="K466" s="145" t="s">
        <v>166</v>
      </c>
      <c r="L466" s="31"/>
      <c r="M466" s="149" t="s">
        <v>1</v>
      </c>
      <c r="N466" s="150" t="s">
        <v>39</v>
      </c>
      <c r="O466" s="151">
        <v>0</v>
      </c>
      <c r="P466" s="151">
        <f>O466*H466</f>
        <v>0</v>
      </c>
      <c r="Q466" s="151">
        <v>0</v>
      </c>
      <c r="R466" s="151">
        <f>Q466*H466</f>
        <v>0</v>
      </c>
      <c r="S466" s="151">
        <v>0</v>
      </c>
      <c r="T466" s="152">
        <f>S466*H466</f>
        <v>0</v>
      </c>
      <c r="U466" s="30"/>
      <c r="V466" s="30"/>
      <c r="W466" s="30"/>
      <c r="X466" s="30"/>
      <c r="Y466" s="30"/>
      <c r="Z466" s="30"/>
      <c r="AA466" s="30"/>
      <c r="AB466" s="30"/>
      <c r="AC466" s="30"/>
      <c r="AD466" s="30"/>
      <c r="AE466" s="30"/>
      <c r="AR466" s="153" t="s">
        <v>167</v>
      </c>
      <c r="AT466" s="153" t="s">
        <v>162</v>
      </c>
      <c r="AU466" s="153" t="s">
        <v>81</v>
      </c>
      <c r="AY466" s="18" t="s">
        <v>160</v>
      </c>
      <c r="BE466" s="154">
        <f>IF(N466="základní",J466,0)</f>
        <v>0</v>
      </c>
      <c r="BF466" s="154">
        <f>IF(N466="snížená",J466,0)</f>
        <v>0</v>
      </c>
      <c r="BG466" s="154">
        <f>IF(N466="zákl. přenesená",J466,0)</f>
        <v>0</v>
      </c>
      <c r="BH466" s="154">
        <f>IF(N466="sníž. přenesená",J466,0)</f>
        <v>0</v>
      </c>
      <c r="BI466" s="154">
        <f>IF(N466="nulová",J466,0)</f>
        <v>0</v>
      </c>
      <c r="BJ466" s="18" t="s">
        <v>19</v>
      </c>
      <c r="BK466" s="154">
        <f>ROUND(I466*H466,2)</f>
        <v>0</v>
      </c>
      <c r="BL466" s="18" t="s">
        <v>167</v>
      </c>
      <c r="BM466" s="153" t="s">
        <v>1253</v>
      </c>
    </row>
    <row r="467" spans="1:65" s="2" customFormat="1" ht="29.25" x14ac:dyDescent="0.2">
      <c r="A467" s="30"/>
      <c r="B467" s="31"/>
      <c r="C467" s="30"/>
      <c r="D467" s="155" t="s">
        <v>169</v>
      </c>
      <c r="E467" s="30"/>
      <c r="F467" s="156" t="s">
        <v>1254</v>
      </c>
      <c r="G467" s="30"/>
      <c r="H467" s="30"/>
      <c r="I467" s="30"/>
      <c r="J467" s="30"/>
      <c r="K467" s="30"/>
      <c r="L467" s="31"/>
      <c r="M467" s="157"/>
      <c r="N467" s="158"/>
      <c r="O467" s="56"/>
      <c r="P467" s="56"/>
      <c r="Q467" s="56"/>
      <c r="R467" s="56"/>
      <c r="S467" s="56"/>
      <c r="T467" s="57"/>
      <c r="U467" s="30"/>
      <c r="V467" s="30"/>
      <c r="W467" s="30"/>
      <c r="X467" s="30"/>
      <c r="Y467" s="30"/>
      <c r="Z467" s="30"/>
      <c r="AA467" s="30"/>
      <c r="AB467" s="30"/>
      <c r="AC467" s="30"/>
      <c r="AD467" s="30"/>
      <c r="AE467" s="30"/>
      <c r="AT467" s="18" t="s">
        <v>169</v>
      </c>
      <c r="AU467" s="18" t="s">
        <v>81</v>
      </c>
    </row>
    <row r="468" spans="1:65" s="14" customFormat="1" x14ac:dyDescent="0.2">
      <c r="B468" s="165"/>
      <c r="D468" s="155" t="s">
        <v>171</v>
      </c>
      <c r="E468" s="166" t="s">
        <v>1</v>
      </c>
      <c r="F468" s="167" t="s">
        <v>1745</v>
      </c>
      <c r="H468" s="168">
        <v>3519.87</v>
      </c>
      <c r="L468" s="165"/>
      <c r="M468" s="169"/>
      <c r="N468" s="170"/>
      <c r="O468" s="170"/>
      <c r="P468" s="170"/>
      <c r="Q468" s="170"/>
      <c r="R468" s="170"/>
      <c r="S468" s="170"/>
      <c r="T468" s="171"/>
      <c r="AT468" s="166" t="s">
        <v>171</v>
      </c>
      <c r="AU468" s="166" t="s">
        <v>81</v>
      </c>
      <c r="AV468" s="14" t="s">
        <v>81</v>
      </c>
      <c r="AW468" s="14" t="s">
        <v>31</v>
      </c>
      <c r="AX468" s="14" t="s">
        <v>19</v>
      </c>
      <c r="AY468" s="166" t="s">
        <v>160</v>
      </c>
    </row>
    <row r="469" spans="1:65" s="2" customFormat="1" ht="24" customHeight="1" x14ac:dyDescent="0.2">
      <c r="A469" s="30"/>
      <c r="B469" s="142"/>
      <c r="C469" s="143" t="s">
        <v>519</v>
      </c>
      <c r="D469" s="143" t="s">
        <v>162</v>
      </c>
      <c r="E469" s="144" t="s">
        <v>1256</v>
      </c>
      <c r="F469" s="145" t="s">
        <v>1257</v>
      </c>
      <c r="G469" s="146" t="s">
        <v>179</v>
      </c>
      <c r="H469" s="147">
        <v>117.32899999999999</v>
      </c>
      <c r="I469" s="148">
        <v>0</v>
      </c>
      <c r="J469" s="148">
        <f>ROUND(I469*H469,2)</f>
        <v>0</v>
      </c>
      <c r="K469" s="145" t="s">
        <v>166</v>
      </c>
      <c r="L469" s="31"/>
      <c r="M469" s="149" t="s">
        <v>1</v>
      </c>
      <c r="N469" s="150" t="s">
        <v>39</v>
      </c>
      <c r="O469" s="151">
        <v>7.6999999999999999E-2</v>
      </c>
      <c r="P469" s="151">
        <f>O469*H469</f>
        <v>9.0343330000000002</v>
      </c>
      <c r="Q469" s="151">
        <v>0</v>
      </c>
      <c r="R469" s="151">
        <f>Q469*H469</f>
        <v>0</v>
      </c>
      <c r="S469" s="151">
        <v>0</v>
      </c>
      <c r="T469" s="152">
        <f>S469*H469</f>
        <v>0</v>
      </c>
      <c r="U469" s="30"/>
      <c r="V469" s="30"/>
      <c r="W469" s="30"/>
      <c r="X469" s="30"/>
      <c r="Y469" s="30"/>
      <c r="Z469" s="30"/>
      <c r="AA469" s="30"/>
      <c r="AB469" s="30"/>
      <c r="AC469" s="30"/>
      <c r="AD469" s="30"/>
      <c r="AE469" s="30"/>
      <c r="AR469" s="153" t="s">
        <v>167</v>
      </c>
      <c r="AT469" s="153" t="s">
        <v>162</v>
      </c>
      <c r="AU469" s="153" t="s">
        <v>81</v>
      </c>
      <c r="AY469" s="18" t="s">
        <v>160</v>
      </c>
      <c r="BE469" s="154">
        <f>IF(N469="základní",J469,0)</f>
        <v>0</v>
      </c>
      <c r="BF469" s="154">
        <f>IF(N469="snížená",J469,0)</f>
        <v>0</v>
      </c>
      <c r="BG469" s="154">
        <f>IF(N469="zákl. přenesená",J469,0)</f>
        <v>0</v>
      </c>
      <c r="BH469" s="154">
        <f>IF(N469="sníž. přenesená",J469,0)</f>
        <v>0</v>
      </c>
      <c r="BI469" s="154">
        <f>IF(N469="nulová",J469,0)</f>
        <v>0</v>
      </c>
      <c r="BJ469" s="18" t="s">
        <v>19</v>
      </c>
      <c r="BK469" s="154">
        <f>ROUND(I469*H469,2)</f>
        <v>0</v>
      </c>
      <c r="BL469" s="18" t="s">
        <v>167</v>
      </c>
      <c r="BM469" s="153" t="s">
        <v>1258</v>
      </c>
    </row>
    <row r="470" spans="1:65" s="2" customFormat="1" ht="29.25" x14ac:dyDescent="0.2">
      <c r="A470" s="30"/>
      <c r="B470" s="31"/>
      <c r="C470" s="30"/>
      <c r="D470" s="155" t="s">
        <v>169</v>
      </c>
      <c r="E470" s="30"/>
      <c r="F470" s="156" t="s">
        <v>1259</v>
      </c>
      <c r="G470" s="30"/>
      <c r="H470" s="30"/>
      <c r="I470" s="30"/>
      <c r="J470" s="30"/>
      <c r="K470" s="30"/>
      <c r="L470" s="31"/>
      <c r="M470" s="157"/>
      <c r="N470" s="158"/>
      <c r="O470" s="56"/>
      <c r="P470" s="56"/>
      <c r="Q470" s="56"/>
      <c r="R470" s="56"/>
      <c r="S470" s="56"/>
      <c r="T470" s="57"/>
      <c r="U470" s="30"/>
      <c r="V470" s="30"/>
      <c r="W470" s="30"/>
      <c r="X470" s="30"/>
      <c r="Y470" s="30"/>
      <c r="Z470" s="30"/>
      <c r="AA470" s="30"/>
      <c r="AB470" s="30"/>
      <c r="AC470" s="30"/>
      <c r="AD470" s="30"/>
      <c r="AE470" s="30"/>
      <c r="AT470" s="18" t="s">
        <v>169</v>
      </c>
      <c r="AU470" s="18" t="s">
        <v>81</v>
      </c>
    </row>
    <row r="471" spans="1:65" s="2" customFormat="1" ht="24" customHeight="1" x14ac:dyDescent="0.2">
      <c r="A471" s="30"/>
      <c r="B471" s="142"/>
      <c r="C471" s="143" t="s">
        <v>525</v>
      </c>
      <c r="D471" s="143" t="s">
        <v>162</v>
      </c>
      <c r="E471" s="144" t="s">
        <v>1261</v>
      </c>
      <c r="F471" s="145" t="s">
        <v>1262</v>
      </c>
      <c r="G471" s="146" t="s">
        <v>179</v>
      </c>
      <c r="H471" s="147">
        <v>4.4039999999999999</v>
      </c>
      <c r="I471" s="148">
        <v>0</v>
      </c>
      <c r="J471" s="148">
        <f>ROUND(I471*H471,2)</f>
        <v>0</v>
      </c>
      <c r="K471" s="145" t="s">
        <v>166</v>
      </c>
      <c r="L471" s="31"/>
      <c r="M471" s="149" t="s">
        <v>1</v>
      </c>
      <c r="N471" s="150" t="s">
        <v>39</v>
      </c>
      <c r="O471" s="151">
        <v>7.84</v>
      </c>
      <c r="P471" s="151">
        <f>O471*H471</f>
        <v>34.527360000000002</v>
      </c>
      <c r="Q471" s="151">
        <v>0</v>
      </c>
      <c r="R471" s="151">
        <f>Q471*H471</f>
        <v>0</v>
      </c>
      <c r="S471" s="151">
        <v>2.6</v>
      </c>
      <c r="T471" s="152">
        <f>S471*H471</f>
        <v>11.4504</v>
      </c>
      <c r="U471" s="30"/>
      <c r="V471" s="30"/>
      <c r="W471" s="30"/>
      <c r="X471" s="30"/>
      <c r="Y471" s="30"/>
      <c r="Z471" s="30"/>
      <c r="AA471" s="30"/>
      <c r="AB471" s="30"/>
      <c r="AC471" s="30"/>
      <c r="AD471" s="30"/>
      <c r="AE471" s="30"/>
      <c r="AR471" s="153" t="s">
        <v>167</v>
      </c>
      <c r="AT471" s="153" t="s">
        <v>162</v>
      </c>
      <c r="AU471" s="153" t="s">
        <v>81</v>
      </c>
      <c r="AY471" s="18" t="s">
        <v>160</v>
      </c>
      <c r="BE471" s="154">
        <f>IF(N471="základní",J471,0)</f>
        <v>0</v>
      </c>
      <c r="BF471" s="154">
        <f>IF(N471="snížená",J471,0)</f>
        <v>0</v>
      </c>
      <c r="BG471" s="154">
        <f>IF(N471="zákl. přenesená",J471,0)</f>
        <v>0</v>
      </c>
      <c r="BH471" s="154">
        <f>IF(N471="sníž. přenesená",J471,0)</f>
        <v>0</v>
      </c>
      <c r="BI471" s="154">
        <f>IF(N471="nulová",J471,0)</f>
        <v>0</v>
      </c>
      <c r="BJ471" s="18" t="s">
        <v>19</v>
      </c>
      <c r="BK471" s="154">
        <f>ROUND(I471*H471,2)</f>
        <v>0</v>
      </c>
      <c r="BL471" s="18" t="s">
        <v>167</v>
      </c>
      <c r="BM471" s="153" t="s">
        <v>1263</v>
      </c>
    </row>
    <row r="472" spans="1:65" s="2" customFormat="1" x14ac:dyDescent="0.2">
      <c r="A472" s="30"/>
      <c r="B472" s="31"/>
      <c r="C472" s="30"/>
      <c r="D472" s="155" t="s">
        <v>169</v>
      </c>
      <c r="E472" s="30"/>
      <c r="F472" s="156" t="s">
        <v>1264</v>
      </c>
      <c r="G472" s="30"/>
      <c r="H472" s="30"/>
      <c r="I472" s="30"/>
      <c r="J472" s="30"/>
      <c r="K472" s="30"/>
      <c r="L472" s="31"/>
      <c r="M472" s="157"/>
      <c r="N472" s="158"/>
      <c r="O472" s="56"/>
      <c r="P472" s="56"/>
      <c r="Q472" s="56"/>
      <c r="R472" s="56"/>
      <c r="S472" s="56"/>
      <c r="T472" s="57"/>
      <c r="U472" s="30"/>
      <c r="V472" s="30"/>
      <c r="W472" s="30"/>
      <c r="X472" s="30"/>
      <c r="Y472" s="30"/>
      <c r="Z472" s="30"/>
      <c r="AA472" s="30"/>
      <c r="AB472" s="30"/>
      <c r="AC472" s="30"/>
      <c r="AD472" s="30"/>
      <c r="AE472" s="30"/>
      <c r="AT472" s="18" t="s">
        <v>169</v>
      </c>
      <c r="AU472" s="18" t="s">
        <v>81</v>
      </c>
    </row>
    <row r="473" spans="1:65" s="13" customFormat="1" x14ac:dyDescent="0.2">
      <c r="B473" s="159"/>
      <c r="D473" s="155" t="s">
        <v>171</v>
      </c>
      <c r="E473" s="160" t="s">
        <v>1</v>
      </c>
      <c r="F473" s="161" t="s">
        <v>1191</v>
      </c>
      <c r="H473" s="160" t="s">
        <v>1</v>
      </c>
      <c r="L473" s="159"/>
      <c r="M473" s="162"/>
      <c r="N473" s="163"/>
      <c r="O473" s="163"/>
      <c r="P473" s="163"/>
      <c r="Q473" s="163"/>
      <c r="R473" s="163"/>
      <c r="S473" s="163"/>
      <c r="T473" s="164"/>
      <c r="AT473" s="160" t="s">
        <v>171</v>
      </c>
      <c r="AU473" s="160" t="s">
        <v>81</v>
      </c>
      <c r="AV473" s="13" t="s">
        <v>19</v>
      </c>
      <c r="AW473" s="13" t="s">
        <v>31</v>
      </c>
      <c r="AX473" s="13" t="s">
        <v>74</v>
      </c>
      <c r="AY473" s="160" t="s">
        <v>160</v>
      </c>
    </row>
    <row r="474" spans="1:65" s="14" customFormat="1" x14ac:dyDescent="0.2">
      <c r="B474" s="165"/>
      <c r="D474" s="155" t="s">
        <v>171</v>
      </c>
      <c r="E474" s="166" t="s">
        <v>1</v>
      </c>
      <c r="F474" s="167" t="s">
        <v>1746</v>
      </c>
      <c r="H474" s="168">
        <v>0.61</v>
      </c>
      <c r="L474" s="165"/>
      <c r="M474" s="169"/>
      <c r="N474" s="170"/>
      <c r="O474" s="170"/>
      <c r="P474" s="170"/>
      <c r="Q474" s="170"/>
      <c r="R474" s="170"/>
      <c r="S474" s="170"/>
      <c r="T474" s="171"/>
      <c r="AT474" s="166" t="s">
        <v>171</v>
      </c>
      <c r="AU474" s="166" t="s">
        <v>81</v>
      </c>
      <c r="AV474" s="14" t="s">
        <v>81</v>
      </c>
      <c r="AW474" s="14" t="s">
        <v>31</v>
      </c>
      <c r="AX474" s="14" t="s">
        <v>74</v>
      </c>
      <c r="AY474" s="166" t="s">
        <v>160</v>
      </c>
    </row>
    <row r="475" spans="1:65" s="14" customFormat="1" x14ac:dyDescent="0.2">
      <c r="B475" s="165"/>
      <c r="D475" s="155" t="s">
        <v>171</v>
      </c>
      <c r="E475" s="166" t="s">
        <v>1</v>
      </c>
      <c r="F475" s="167" t="s">
        <v>1747</v>
      </c>
      <c r="H475" s="168">
        <v>0.621</v>
      </c>
      <c r="L475" s="165"/>
      <c r="M475" s="169"/>
      <c r="N475" s="170"/>
      <c r="O475" s="170"/>
      <c r="P475" s="170"/>
      <c r="Q475" s="170"/>
      <c r="R475" s="170"/>
      <c r="S475" s="170"/>
      <c r="T475" s="171"/>
      <c r="AT475" s="166" t="s">
        <v>171</v>
      </c>
      <c r="AU475" s="166" t="s">
        <v>81</v>
      </c>
      <c r="AV475" s="14" t="s">
        <v>81</v>
      </c>
      <c r="AW475" s="14" t="s">
        <v>31</v>
      </c>
      <c r="AX475" s="14" t="s">
        <v>74</v>
      </c>
      <c r="AY475" s="166" t="s">
        <v>160</v>
      </c>
    </row>
    <row r="476" spans="1:65" s="13" customFormat="1" x14ac:dyDescent="0.2">
      <c r="B476" s="159"/>
      <c r="D476" s="155" t="s">
        <v>171</v>
      </c>
      <c r="E476" s="160" t="s">
        <v>1</v>
      </c>
      <c r="F476" s="161" t="s">
        <v>1691</v>
      </c>
      <c r="H476" s="160" t="s">
        <v>1</v>
      </c>
      <c r="L476" s="159"/>
      <c r="M476" s="162"/>
      <c r="N476" s="163"/>
      <c r="O476" s="163"/>
      <c r="P476" s="163"/>
      <c r="Q476" s="163"/>
      <c r="R476" s="163"/>
      <c r="S476" s="163"/>
      <c r="T476" s="164"/>
      <c r="AT476" s="160" t="s">
        <v>171</v>
      </c>
      <c r="AU476" s="160" t="s">
        <v>81</v>
      </c>
      <c r="AV476" s="13" t="s">
        <v>19</v>
      </c>
      <c r="AW476" s="13" t="s">
        <v>31</v>
      </c>
      <c r="AX476" s="13" t="s">
        <v>74</v>
      </c>
      <c r="AY476" s="160" t="s">
        <v>160</v>
      </c>
    </row>
    <row r="477" spans="1:65" s="14" customFormat="1" x14ac:dyDescent="0.2">
      <c r="B477" s="165"/>
      <c r="D477" s="155" t="s">
        <v>171</v>
      </c>
      <c r="E477" s="166" t="s">
        <v>1</v>
      </c>
      <c r="F477" s="167" t="s">
        <v>1748</v>
      </c>
      <c r="H477" s="168">
        <v>1.82</v>
      </c>
      <c r="L477" s="165"/>
      <c r="M477" s="169"/>
      <c r="N477" s="170"/>
      <c r="O477" s="170"/>
      <c r="P477" s="170"/>
      <c r="Q477" s="170"/>
      <c r="R477" s="170"/>
      <c r="S477" s="170"/>
      <c r="T477" s="171"/>
      <c r="AT477" s="166" t="s">
        <v>171</v>
      </c>
      <c r="AU477" s="166" t="s">
        <v>81</v>
      </c>
      <c r="AV477" s="14" t="s">
        <v>81</v>
      </c>
      <c r="AW477" s="14" t="s">
        <v>31</v>
      </c>
      <c r="AX477" s="14" t="s">
        <v>74</v>
      </c>
      <c r="AY477" s="166" t="s">
        <v>160</v>
      </c>
    </row>
    <row r="478" spans="1:65" s="14" customFormat="1" x14ac:dyDescent="0.2">
      <c r="B478" s="165"/>
      <c r="D478" s="155" t="s">
        <v>171</v>
      </c>
      <c r="E478" s="166" t="s">
        <v>1</v>
      </c>
      <c r="F478" s="167" t="s">
        <v>1749</v>
      </c>
      <c r="H478" s="168">
        <v>1.353</v>
      </c>
      <c r="L478" s="165"/>
      <c r="M478" s="169"/>
      <c r="N478" s="170"/>
      <c r="O478" s="170"/>
      <c r="P478" s="170"/>
      <c r="Q478" s="170"/>
      <c r="R478" s="170"/>
      <c r="S478" s="170"/>
      <c r="T478" s="171"/>
      <c r="AT478" s="166" t="s">
        <v>171</v>
      </c>
      <c r="AU478" s="166" t="s">
        <v>81</v>
      </c>
      <c r="AV478" s="14" t="s">
        <v>81</v>
      </c>
      <c r="AW478" s="14" t="s">
        <v>31</v>
      </c>
      <c r="AX478" s="14" t="s">
        <v>74</v>
      </c>
      <c r="AY478" s="166" t="s">
        <v>160</v>
      </c>
    </row>
    <row r="479" spans="1:65" s="15" customFormat="1" x14ac:dyDescent="0.2">
      <c r="B479" s="172"/>
      <c r="D479" s="155" t="s">
        <v>171</v>
      </c>
      <c r="E479" s="173" t="s">
        <v>1</v>
      </c>
      <c r="F479" s="174" t="s">
        <v>176</v>
      </c>
      <c r="H479" s="175">
        <v>4.4039999999999999</v>
      </c>
      <c r="L479" s="172"/>
      <c r="M479" s="176"/>
      <c r="N479" s="177"/>
      <c r="O479" s="177"/>
      <c r="P479" s="177"/>
      <c r="Q479" s="177"/>
      <c r="R479" s="177"/>
      <c r="S479" s="177"/>
      <c r="T479" s="178"/>
      <c r="AT479" s="173" t="s">
        <v>171</v>
      </c>
      <c r="AU479" s="173" t="s">
        <v>81</v>
      </c>
      <c r="AV479" s="15" t="s">
        <v>167</v>
      </c>
      <c r="AW479" s="15" t="s">
        <v>31</v>
      </c>
      <c r="AX479" s="15" t="s">
        <v>19</v>
      </c>
      <c r="AY479" s="173" t="s">
        <v>160</v>
      </c>
    </row>
    <row r="480" spans="1:65" s="2" customFormat="1" ht="24" customHeight="1" x14ac:dyDescent="0.2">
      <c r="A480" s="30"/>
      <c r="B480" s="142"/>
      <c r="C480" s="143" t="s">
        <v>533</v>
      </c>
      <c r="D480" s="143" t="s">
        <v>162</v>
      </c>
      <c r="E480" s="144" t="s">
        <v>938</v>
      </c>
      <c r="F480" s="145" t="s">
        <v>939</v>
      </c>
      <c r="G480" s="146" t="s">
        <v>165</v>
      </c>
      <c r="H480" s="147">
        <v>120.30800000000001</v>
      </c>
      <c r="I480" s="148">
        <v>0</v>
      </c>
      <c r="J480" s="148">
        <f>ROUND(I480*H480,2)</f>
        <v>0</v>
      </c>
      <c r="K480" s="145" t="s">
        <v>166</v>
      </c>
      <c r="L480" s="31"/>
      <c r="M480" s="149" t="s">
        <v>1</v>
      </c>
      <c r="N480" s="150" t="s">
        <v>39</v>
      </c>
      <c r="O480" s="151">
        <v>0.27300000000000002</v>
      </c>
      <c r="P480" s="151">
        <f>O480*H480</f>
        <v>32.844084000000002</v>
      </c>
      <c r="Q480" s="151">
        <v>0</v>
      </c>
      <c r="R480" s="151">
        <f>Q480*H480</f>
        <v>0</v>
      </c>
      <c r="S480" s="151">
        <v>0</v>
      </c>
      <c r="T480" s="152">
        <f>S480*H480</f>
        <v>0</v>
      </c>
      <c r="U480" s="30"/>
      <c r="V480" s="30"/>
      <c r="W480" s="30"/>
      <c r="X480" s="30"/>
      <c r="Y480" s="30"/>
      <c r="Z480" s="30"/>
      <c r="AA480" s="30"/>
      <c r="AB480" s="30"/>
      <c r="AC480" s="30"/>
      <c r="AD480" s="30"/>
      <c r="AE480" s="30"/>
      <c r="AR480" s="153" t="s">
        <v>167</v>
      </c>
      <c r="AT480" s="153" t="s">
        <v>162</v>
      </c>
      <c r="AU480" s="153" t="s">
        <v>81</v>
      </c>
      <c r="AY480" s="18" t="s">
        <v>160</v>
      </c>
      <c r="BE480" s="154">
        <f>IF(N480="základní",J480,0)</f>
        <v>0</v>
      </c>
      <c r="BF480" s="154">
        <f>IF(N480="snížená",J480,0)</f>
        <v>0</v>
      </c>
      <c r="BG480" s="154">
        <f>IF(N480="zákl. přenesená",J480,0)</f>
        <v>0</v>
      </c>
      <c r="BH480" s="154">
        <f>IF(N480="sníž. přenesená",J480,0)</f>
        <v>0</v>
      </c>
      <c r="BI480" s="154">
        <f>IF(N480="nulová",J480,0)</f>
        <v>0</v>
      </c>
      <c r="BJ480" s="18" t="s">
        <v>19</v>
      </c>
      <c r="BK480" s="154">
        <f>ROUND(I480*H480,2)</f>
        <v>0</v>
      </c>
      <c r="BL480" s="18" t="s">
        <v>167</v>
      </c>
      <c r="BM480" s="153" t="s">
        <v>1267</v>
      </c>
    </row>
    <row r="481" spans="1:65" s="2" customFormat="1" x14ac:dyDescent="0.2">
      <c r="A481" s="30"/>
      <c r="B481" s="31"/>
      <c r="C481" s="30"/>
      <c r="D481" s="155" t="s">
        <v>169</v>
      </c>
      <c r="E481" s="30"/>
      <c r="F481" s="156" t="s">
        <v>939</v>
      </c>
      <c r="G481" s="30"/>
      <c r="H481" s="30"/>
      <c r="I481" s="30"/>
      <c r="J481" s="30"/>
      <c r="K481" s="30"/>
      <c r="L481" s="31"/>
      <c r="M481" s="157"/>
      <c r="N481" s="158"/>
      <c r="O481" s="56"/>
      <c r="P481" s="56"/>
      <c r="Q481" s="56"/>
      <c r="R481" s="56"/>
      <c r="S481" s="56"/>
      <c r="T481" s="57"/>
      <c r="U481" s="30"/>
      <c r="V481" s="30"/>
      <c r="W481" s="30"/>
      <c r="X481" s="30"/>
      <c r="Y481" s="30"/>
      <c r="Z481" s="30"/>
      <c r="AA481" s="30"/>
      <c r="AB481" s="30"/>
      <c r="AC481" s="30"/>
      <c r="AD481" s="30"/>
      <c r="AE481" s="30"/>
      <c r="AT481" s="18" t="s">
        <v>169</v>
      </c>
      <c r="AU481" s="18" t="s">
        <v>81</v>
      </c>
    </row>
    <row r="482" spans="1:65" s="13" customFormat="1" x14ac:dyDescent="0.2">
      <c r="B482" s="159"/>
      <c r="D482" s="155" t="s">
        <v>171</v>
      </c>
      <c r="E482" s="160" t="s">
        <v>1</v>
      </c>
      <c r="F482" s="161" t="s">
        <v>941</v>
      </c>
      <c r="H482" s="160" t="s">
        <v>1</v>
      </c>
      <c r="L482" s="159"/>
      <c r="M482" s="162"/>
      <c r="N482" s="163"/>
      <c r="O482" s="163"/>
      <c r="P482" s="163"/>
      <c r="Q482" s="163"/>
      <c r="R482" s="163"/>
      <c r="S482" s="163"/>
      <c r="T482" s="164"/>
      <c r="AT482" s="160" t="s">
        <v>171</v>
      </c>
      <c r="AU482" s="160" t="s">
        <v>81</v>
      </c>
      <c r="AV482" s="13" t="s">
        <v>19</v>
      </c>
      <c r="AW482" s="13" t="s">
        <v>31</v>
      </c>
      <c r="AX482" s="13" t="s">
        <v>74</v>
      </c>
      <c r="AY482" s="160" t="s">
        <v>160</v>
      </c>
    </row>
    <row r="483" spans="1:65" s="14" customFormat="1" x14ac:dyDescent="0.2">
      <c r="B483" s="165"/>
      <c r="D483" s="155" t="s">
        <v>171</v>
      </c>
      <c r="E483" s="166" t="s">
        <v>1</v>
      </c>
      <c r="F483" s="167" t="s">
        <v>1750</v>
      </c>
      <c r="H483" s="168">
        <v>52.308</v>
      </c>
      <c r="L483" s="165"/>
      <c r="M483" s="169"/>
      <c r="N483" s="170"/>
      <c r="O483" s="170"/>
      <c r="P483" s="170"/>
      <c r="Q483" s="170"/>
      <c r="R483" s="170"/>
      <c r="S483" s="170"/>
      <c r="T483" s="171"/>
      <c r="AT483" s="166" t="s">
        <v>171</v>
      </c>
      <c r="AU483" s="166" t="s">
        <v>81</v>
      </c>
      <c r="AV483" s="14" t="s">
        <v>81</v>
      </c>
      <c r="AW483" s="14" t="s">
        <v>31</v>
      </c>
      <c r="AX483" s="14" t="s">
        <v>74</v>
      </c>
      <c r="AY483" s="166" t="s">
        <v>160</v>
      </c>
    </row>
    <row r="484" spans="1:65" s="13" customFormat="1" x14ac:dyDescent="0.2">
      <c r="B484" s="159"/>
      <c r="D484" s="155" t="s">
        <v>171</v>
      </c>
      <c r="E484" s="160" t="s">
        <v>1</v>
      </c>
      <c r="F484" s="161" t="s">
        <v>1269</v>
      </c>
      <c r="H484" s="160" t="s">
        <v>1</v>
      </c>
      <c r="L484" s="159"/>
      <c r="M484" s="162"/>
      <c r="N484" s="163"/>
      <c r="O484" s="163"/>
      <c r="P484" s="163"/>
      <c r="Q484" s="163"/>
      <c r="R484" s="163"/>
      <c r="S484" s="163"/>
      <c r="T484" s="164"/>
      <c r="AT484" s="160" t="s">
        <v>171</v>
      </c>
      <c r="AU484" s="160" t="s">
        <v>81</v>
      </c>
      <c r="AV484" s="13" t="s">
        <v>19</v>
      </c>
      <c r="AW484" s="13" t="s">
        <v>31</v>
      </c>
      <c r="AX484" s="13" t="s">
        <v>74</v>
      </c>
      <c r="AY484" s="160" t="s">
        <v>160</v>
      </c>
    </row>
    <row r="485" spans="1:65" s="14" customFormat="1" x14ac:dyDescent="0.2">
      <c r="B485" s="165"/>
      <c r="D485" s="155" t="s">
        <v>171</v>
      </c>
      <c r="E485" s="166" t="s">
        <v>1</v>
      </c>
      <c r="F485" s="167" t="s">
        <v>1751</v>
      </c>
      <c r="H485" s="168">
        <v>18</v>
      </c>
      <c r="L485" s="165"/>
      <c r="M485" s="169"/>
      <c r="N485" s="170"/>
      <c r="O485" s="170"/>
      <c r="P485" s="170"/>
      <c r="Q485" s="170"/>
      <c r="R485" s="170"/>
      <c r="S485" s="170"/>
      <c r="T485" s="171"/>
      <c r="AT485" s="166" t="s">
        <v>171</v>
      </c>
      <c r="AU485" s="166" t="s">
        <v>81</v>
      </c>
      <c r="AV485" s="14" t="s">
        <v>81</v>
      </c>
      <c r="AW485" s="14" t="s">
        <v>31</v>
      </c>
      <c r="AX485" s="14" t="s">
        <v>74</v>
      </c>
      <c r="AY485" s="166" t="s">
        <v>160</v>
      </c>
    </row>
    <row r="486" spans="1:65" s="13" customFormat="1" x14ac:dyDescent="0.2">
      <c r="B486" s="159"/>
      <c r="D486" s="155" t="s">
        <v>171</v>
      </c>
      <c r="E486" s="160" t="s">
        <v>1</v>
      </c>
      <c r="F486" s="161" t="s">
        <v>1270</v>
      </c>
      <c r="H486" s="160" t="s">
        <v>1</v>
      </c>
      <c r="L486" s="159"/>
      <c r="M486" s="162"/>
      <c r="N486" s="163"/>
      <c r="O486" s="163"/>
      <c r="P486" s="163"/>
      <c r="Q486" s="163"/>
      <c r="R486" s="163"/>
      <c r="S486" s="163"/>
      <c r="T486" s="164"/>
      <c r="AT486" s="160" t="s">
        <v>171</v>
      </c>
      <c r="AU486" s="160" t="s">
        <v>81</v>
      </c>
      <c r="AV486" s="13" t="s">
        <v>19</v>
      </c>
      <c r="AW486" s="13" t="s">
        <v>31</v>
      </c>
      <c r="AX486" s="13" t="s">
        <v>74</v>
      </c>
      <c r="AY486" s="160" t="s">
        <v>160</v>
      </c>
    </row>
    <row r="487" spans="1:65" s="14" customFormat="1" x14ac:dyDescent="0.2">
      <c r="B487" s="165"/>
      <c r="D487" s="155" t="s">
        <v>171</v>
      </c>
      <c r="E487" s="166" t="s">
        <v>1</v>
      </c>
      <c r="F487" s="167" t="s">
        <v>1740</v>
      </c>
      <c r="H487" s="168">
        <v>26.8</v>
      </c>
      <c r="L487" s="165"/>
      <c r="M487" s="169"/>
      <c r="N487" s="170"/>
      <c r="O487" s="170"/>
      <c r="P487" s="170"/>
      <c r="Q487" s="170"/>
      <c r="R487" s="170"/>
      <c r="S487" s="170"/>
      <c r="T487" s="171"/>
      <c r="AT487" s="166" t="s">
        <v>171</v>
      </c>
      <c r="AU487" s="166" t="s">
        <v>81</v>
      </c>
      <c r="AV487" s="14" t="s">
        <v>81</v>
      </c>
      <c r="AW487" s="14" t="s">
        <v>31</v>
      </c>
      <c r="AX487" s="14" t="s">
        <v>74</v>
      </c>
      <c r="AY487" s="166" t="s">
        <v>160</v>
      </c>
    </row>
    <row r="488" spans="1:65" s="13" customFormat="1" x14ac:dyDescent="0.2">
      <c r="B488" s="159"/>
      <c r="D488" s="155" t="s">
        <v>171</v>
      </c>
      <c r="E488" s="160" t="s">
        <v>1</v>
      </c>
      <c r="F488" s="161" t="s">
        <v>900</v>
      </c>
      <c r="H488" s="160" t="s">
        <v>1</v>
      </c>
      <c r="L488" s="159"/>
      <c r="M488" s="162"/>
      <c r="N488" s="163"/>
      <c r="O488" s="163"/>
      <c r="P488" s="163"/>
      <c r="Q488" s="163"/>
      <c r="R488" s="163"/>
      <c r="S488" s="163"/>
      <c r="T488" s="164"/>
      <c r="AT488" s="160" t="s">
        <v>171</v>
      </c>
      <c r="AU488" s="160" t="s">
        <v>81</v>
      </c>
      <c r="AV488" s="13" t="s">
        <v>19</v>
      </c>
      <c r="AW488" s="13" t="s">
        <v>31</v>
      </c>
      <c r="AX488" s="13" t="s">
        <v>74</v>
      </c>
      <c r="AY488" s="160" t="s">
        <v>160</v>
      </c>
    </row>
    <row r="489" spans="1:65" s="13" customFormat="1" x14ac:dyDescent="0.2">
      <c r="B489" s="159"/>
      <c r="D489" s="155" t="s">
        <v>171</v>
      </c>
      <c r="E489" s="160" t="s">
        <v>1</v>
      </c>
      <c r="F489" s="161" t="s">
        <v>1271</v>
      </c>
      <c r="H489" s="160" t="s">
        <v>1</v>
      </c>
      <c r="L489" s="159"/>
      <c r="M489" s="162"/>
      <c r="N489" s="163"/>
      <c r="O489" s="163"/>
      <c r="P489" s="163"/>
      <c r="Q489" s="163"/>
      <c r="R489" s="163"/>
      <c r="S489" s="163"/>
      <c r="T489" s="164"/>
      <c r="AT489" s="160" t="s">
        <v>171</v>
      </c>
      <c r="AU489" s="160" t="s">
        <v>81</v>
      </c>
      <c r="AV489" s="13" t="s">
        <v>19</v>
      </c>
      <c r="AW489" s="13" t="s">
        <v>31</v>
      </c>
      <c r="AX489" s="13" t="s">
        <v>74</v>
      </c>
      <c r="AY489" s="160" t="s">
        <v>160</v>
      </c>
    </row>
    <row r="490" spans="1:65" s="14" customFormat="1" x14ac:dyDescent="0.2">
      <c r="B490" s="165"/>
      <c r="D490" s="155" t="s">
        <v>171</v>
      </c>
      <c r="E490" s="166" t="s">
        <v>1</v>
      </c>
      <c r="F490" s="167" t="s">
        <v>1752</v>
      </c>
      <c r="H490" s="168">
        <v>11.2</v>
      </c>
      <c r="L490" s="165"/>
      <c r="M490" s="169"/>
      <c r="N490" s="170"/>
      <c r="O490" s="170"/>
      <c r="P490" s="170"/>
      <c r="Q490" s="170"/>
      <c r="R490" s="170"/>
      <c r="S490" s="170"/>
      <c r="T490" s="171"/>
      <c r="AT490" s="166" t="s">
        <v>171</v>
      </c>
      <c r="AU490" s="166" t="s">
        <v>81</v>
      </c>
      <c r="AV490" s="14" t="s">
        <v>81</v>
      </c>
      <c r="AW490" s="14" t="s">
        <v>31</v>
      </c>
      <c r="AX490" s="14" t="s">
        <v>74</v>
      </c>
      <c r="AY490" s="166" t="s">
        <v>160</v>
      </c>
    </row>
    <row r="491" spans="1:65" s="13" customFormat="1" x14ac:dyDescent="0.2">
      <c r="B491" s="159"/>
      <c r="D491" s="155" t="s">
        <v>171</v>
      </c>
      <c r="E491" s="160" t="s">
        <v>1</v>
      </c>
      <c r="F491" s="161" t="s">
        <v>1273</v>
      </c>
      <c r="H491" s="160" t="s">
        <v>1</v>
      </c>
      <c r="L491" s="159"/>
      <c r="M491" s="162"/>
      <c r="N491" s="163"/>
      <c r="O491" s="163"/>
      <c r="P491" s="163"/>
      <c r="Q491" s="163"/>
      <c r="R491" s="163"/>
      <c r="S491" s="163"/>
      <c r="T491" s="164"/>
      <c r="AT491" s="160" t="s">
        <v>171</v>
      </c>
      <c r="AU491" s="160" t="s">
        <v>81</v>
      </c>
      <c r="AV491" s="13" t="s">
        <v>19</v>
      </c>
      <c r="AW491" s="13" t="s">
        <v>31</v>
      </c>
      <c r="AX491" s="13" t="s">
        <v>74</v>
      </c>
      <c r="AY491" s="160" t="s">
        <v>160</v>
      </c>
    </row>
    <row r="492" spans="1:65" s="14" customFormat="1" x14ac:dyDescent="0.2">
      <c r="B492" s="165"/>
      <c r="D492" s="155" t="s">
        <v>171</v>
      </c>
      <c r="E492" s="166" t="s">
        <v>1</v>
      </c>
      <c r="F492" s="167" t="s">
        <v>257</v>
      </c>
      <c r="H492" s="168">
        <v>12</v>
      </c>
      <c r="L492" s="165"/>
      <c r="M492" s="169"/>
      <c r="N492" s="170"/>
      <c r="O492" s="170"/>
      <c r="P492" s="170"/>
      <c r="Q492" s="170"/>
      <c r="R492" s="170"/>
      <c r="S492" s="170"/>
      <c r="T492" s="171"/>
      <c r="AT492" s="166" t="s">
        <v>171</v>
      </c>
      <c r="AU492" s="166" t="s">
        <v>81</v>
      </c>
      <c r="AV492" s="14" t="s">
        <v>81</v>
      </c>
      <c r="AW492" s="14" t="s">
        <v>31</v>
      </c>
      <c r="AX492" s="14" t="s">
        <v>74</v>
      </c>
      <c r="AY492" s="166" t="s">
        <v>160</v>
      </c>
    </row>
    <row r="493" spans="1:65" s="15" customFormat="1" x14ac:dyDescent="0.2">
      <c r="B493" s="172"/>
      <c r="D493" s="155" t="s">
        <v>171</v>
      </c>
      <c r="E493" s="173" t="s">
        <v>1</v>
      </c>
      <c r="F493" s="174" t="s">
        <v>176</v>
      </c>
      <c r="H493" s="175">
        <v>120.30800000000001</v>
      </c>
      <c r="L493" s="172"/>
      <c r="M493" s="176"/>
      <c r="N493" s="177"/>
      <c r="O493" s="177"/>
      <c r="P493" s="177"/>
      <c r="Q493" s="177"/>
      <c r="R493" s="177"/>
      <c r="S493" s="177"/>
      <c r="T493" s="178"/>
      <c r="AT493" s="173" t="s">
        <v>171</v>
      </c>
      <c r="AU493" s="173" t="s">
        <v>81</v>
      </c>
      <c r="AV493" s="15" t="s">
        <v>167</v>
      </c>
      <c r="AW493" s="15" t="s">
        <v>31</v>
      </c>
      <c r="AX493" s="15" t="s">
        <v>19</v>
      </c>
      <c r="AY493" s="173" t="s">
        <v>160</v>
      </c>
    </row>
    <row r="494" spans="1:65" s="2" customFormat="1" ht="24" customHeight="1" x14ac:dyDescent="0.2">
      <c r="A494" s="30"/>
      <c r="B494" s="142"/>
      <c r="C494" s="143" t="s">
        <v>538</v>
      </c>
      <c r="D494" s="143" t="s">
        <v>162</v>
      </c>
      <c r="E494" s="144" t="s">
        <v>949</v>
      </c>
      <c r="F494" s="145" t="s">
        <v>950</v>
      </c>
      <c r="G494" s="146" t="s">
        <v>165</v>
      </c>
      <c r="H494" s="147">
        <v>120.30800000000001</v>
      </c>
      <c r="I494" s="148">
        <v>0</v>
      </c>
      <c r="J494" s="148">
        <f>ROUND(I494*H494,2)</f>
        <v>0</v>
      </c>
      <c r="K494" s="145" t="s">
        <v>166</v>
      </c>
      <c r="L494" s="31"/>
      <c r="M494" s="149" t="s">
        <v>1</v>
      </c>
      <c r="N494" s="150" t="s">
        <v>39</v>
      </c>
      <c r="O494" s="151">
        <v>0.247</v>
      </c>
      <c r="P494" s="151">
        <f>O494*H494</f>
        <v>29.716076000000001</v>
      </c>
      <c r="Q494" s="151">
        <v>4.8000000000000001E-2</v>
      </c>
      <c r="R494" s="151">
        <f>Q494*H494</f>
        <v>5.7747840000000004</v>
      </c>
      <c r="S494" s="151">
        <v>4.8000000000000001E-2</v>
      </c>
      <c r="T494" s="152">
        <f>S494*H494</f>
        <v>5.7747840000000004</v>
      </c>
      <c r="U494" s="30"/>
      <c r="V494" s="30"/>
      <c r="W494" s="30"/>
      <c r="X494" s="30"/>
      <c r="Y494" s="30"/>
      <c r="Z494" s="30"/>
      <c r="AA494" s="30"/>
      <c r="AB494" s="30"/>
      <c r="AC494" s="30"/>
      <c r="AD494" s="30"/>
      <c r="AE494" s="30"/>
      <c r="AR494" s="153" t="s">
        <v>167</v>
      </c>
      <c r="AT494" s="153" t="s">
        <v>162</v>
      </c>
      <c r="AU494" s="153" t="s">
        <v>81</v>
      </c>
      <c r="AY494" s="18" t="s">
        <v>160</v>
      </c>
      <c r="BE494" s="154">
        <f>IF(N494="základní",J494,0)</f>
        <v>0</v>
      </c>
      <c r="BF494" s="154">
        <f>IF(N494="snížená",J494,0)</f>
        <v>0</v>
      </c>
      <c r="BG494" s="154">
        <f>IF(N494="zákl. přenesená",J494,0)</f>
        <v>0</v>
      </c>
      <c r="BH494" s="154">
        <f>IF(N494="sníž. přenesená",J494,0)</f>
        <v>0</v>
      </c>
      <c r="BI494" s="154">
        <f>IF(N494="nulová",J494,0)</f>
        <v>0</v>
      </c>
      <c r="BJ494" s="18" t="s">
        <v>19</v>
      </c>
      <c r="BK494" s="154">
        <f>ROUND(I494*H494,2)</f>
        <v>0</v>
      </c>
      <c r="BL494" s="18" t="s">
        <v>167</v>
      </c>
      <c r="BM494" s="153" t="s">
        <v>1275</v>
      </c>
    </row>
    <row r="495" spans="1:65" s="2" customFormat="1" x14ac:dyDescent="0.2">
      <c r="A495" s="30"/>
      <c r="B495" s="31"/>
      <c r="C495" s="30"/>
      <c r="D495" s="155" t="s">
        <v>169</v>
      </c>
      <c r="E495" s="30"/>
      <c r="F495" s="156" t="s">
        <v>952</v>
      </c>
      <c r="G495" s="30"/>
      <c r="H495" s="30"/>
      <c r="I495" s="30"/>
      <c r="J495" s="30"/>
      <c r="K495" s="30"/>
      <c r="L495" s="31"/>
      <c r="M495" s="157"/>
      <c r="N495" s="158"/>
      <c r="O495" s="56"/>
      <c r="P495" s="56"/>
      <c r="Q495" s="56"/>
      <c r="R495" s="56"/>
      <c r="S495" s="56"/>
      <c r="T495" s="57"/>
      <c r="U495" s="30"/>
      <c r="V495" s="30"/>
      <c r="W495" s="30"/>
      <c r="X495" s="30"/>
      <c r="Y495" s="30"/>
      <c r="Z495" s="30"/>
      <c r="AA495" s="30"/>
      <c r="AB495" s="30"/>
      <c r="AC495" s="30"/>
      <c r="AD495" s="30"/>
      <c r="AE495" s="30"/>
      <c r="AT495" s="18" t="s">
        <v>169</v>
      </c>
      <c r="AU495" s="18" t="s">
        <v>81</v>
      </c>
    </row>
    <row r="496" spans="1:65" s="13" customFormat="1" x14ac:dyDescent="0.2">
      <c r="B496" s="159"/>
      <c r="D496" s="155" t="s">
        <v>171</v>
      </c>
      <c r="E496" s="160" t="s">
        <v>1</v>
      </c>
      <c r="F496" s="161" t="s">
        <v>941</v>
      </c>
      <c r="H496" s="160" t="s">
        <v>1</v>
      </c>
      <c r="L496" s="159"/>
      <c r="M496" s="162"/>
      <c r="N496" s="163"/>
      <c r="O496" s="163"/>
      <c r="P496" s="163"/>
      <c r="Q496" s="163"/>
      <c r="R496" s="163"/>
      <c r="S496" s="163"/>
      <c r="T496" s="164"/>
      <c r="AT496" s="160" t="s">
        <v>171</v>
      </c>
      <c r="AU496" s="160" t="s">
        <v>81</v>
      </c>
      <c r="AV496" s="13" t="s">
        <v>19</v>
      </c>
      <c r="AW496" s="13" t="s">
        <v>31</v>
      </c>
      <c r="AX496" s="13" t="s">
        <v>74</v>
      </c>
      <c r="AY496" s="160" t="s">
        <v>160</v>
      </c>
    </row>
    <row r="497" spans="1:65" s="14" customFormat="1" x14ac:dyDescent="0.2">
      <c r="B497" s="165"/>
      <c r="D497" s="155" t="s">
        <v>171</v>
      </c>
      <c r="E497" s="166" t="s">
        <v>1</v>
      </c>
      <c r="F497" s="167" t="s">
        <v>1750</v>
      </c>
      <c r="H497" s="168">
        <v>52.308</v>
      </c>
      <c r="L497" s="165"/>
      <c r="M497" s="169"/>
      <c r="N497" s="170"/>
      <c r="O497" s="170"/>
      <c r="P497" s="170"/>
      <c r="Q497" s="170"/>
      <c r="R497" s="170"/>
      <c r="S497" s="170"/>
      <c r="T497" s="171"/>
      <c r="AT497" s="166" t="s">
        <v>171</v>
      </c>
      <c r="AU497" s="166" t="s">
        <v>81</v>
      </c>
      <c r="AV497" s="14" t="s">
        <v>81</v>
      </c>
      <c r="AW497" s="14" t="s">
        <v>31</v>
      </c>
      <c r="AX497" s="14" t="s">
        <v>74</v>
      </c>
      <c r="AY497" s="166" t="s">
        <v>160</v>
      </c>
    </row>
    <row r="498" spans="1:65" s="13" customFormat="1" x14ac:dyDescent="0.2">
      <c r="B498" s="159"/>
      <c r="D498" s="155" t="s">
        <v>171</v>
      </c>
      <c r="E498" s="160" t="s">
        <v>1</v>
      </c>
      <c r="F498" s="161" t="s">
        <v>1269</v>
      </c>
      <c r="H498" s="160" t="s">
        <v>1</v>
      </c>
      <c r="L498" s="159"/>
      <c r="M498" s="162"/>
      <c r="N498" s="163"/>
      <c r="O498" s="163"/>
      <c r="P498" s="163"/>
      <c r="Q498" s="163"/>
      <c r="R498" s="163"/>
      <c r="S498" s="163"/>
      <c r="T498" s="164"/>
      <c r="AT498" s="160" t="s">
        <v>171</v>
      </c>
      <c r="AU498" s="160" t="s">
        <v>81</v>
      </c>
      <c r="AV498" s="13" t="s">
        <v>19</v>
      </c>
      <c r="AW498" s="13" t="s">
        <v>31</v>
      </c>
      <c r="AX498" s="13" t="s">
        <v>74</v>
      </c>
      <c r="AY498" s="160" t="s">
        <v>160</v>
      </c>
    </row>
    <row r="499" spans="1:65" s="14" customFormat="1" x14ac:dyDescent="0.2">
      <c r="B499" s="165"/>
      <c r="D499" s="155" t="s">
        <v>171</v>
      </c>
      <c r="E499" s="166" t="s">
        <v>1</v>
      </c>
      <c r="F499" s="167" t="s">
        <v>1751</v>
      </c>
      <c r="H499" s="168">
        <v>18</v>
      </c>
      <c r="L499" s="165"/>
      <c r="M499" s="169"/>
      <c r="N499" s="170"/>
      <c r="O499" s="170"/>
      <c r="P499" s="170"/>
      <c r="Q499" s="170"/>
      <c r="R499" s="170"/>
      <c r="S499" s="170"/>
      <c r="T499" s="171"/>
      <c r="AT499" s="166" t="s">
        <v>171</v>
      </c>
      <c r="AU499" s="166" t="s">
        <v>81</v>
      </c>
      <c r="AV499" s="14" t="s">
        <v>81</v>
      </c>
      <c r="AW499" s="14" t="s">
        <v>31</v>
      </c>
      <c r="AX499" s="14" t="s">
        <v>74</v>
      </c>
      <c r="AY499" s="166" t="s">
        <v>160</v>
      </c>
    </row>
    <row r="500" spans="1:65" s="13" customFormat="1" x14ac:dyDescent="0.2">
      <c r="B500" s="159"/>
      <c r="D500" s="155" t="s">
        <v>171</v>
      </c>
      <c r="E500" s="160" t="s">
        <v>1</v>
      </c>
      <c r="F500" s="161" t="s">
        <v>1270</v>
      </c>
      <c r="H500" s="160" t="s">
        <v>1</v>
      </c>
      <c r="L500" s="159"/>
      <c r="M500" s="162"/>
      <c r="N500" s="163"/>
      <c r="O500" s="163"/>
      <c r="P500" s="163"/>
      <c r="Q500" s="163"/>
      <c r="R500" s="163"/>
      <c r="S500" s="163"/>
      <c r="T500" s="164"/>
      <c r="AT500" s="160" t="s">
        <v>171</v>
      </c>
      <c r="AU500" s="160" t="s">
        <v>81</v>
      </c>
      <c r="AV500" s="13" t="s">
        <v>19</v>
      </c>
      <c r="AW500" s="13" t="s">
        <v>31</v>
      </c>
      <c r="AX500" s="13" t="s">
        <v>74</v>
      </c>
      <c r="AY500" s="160" t="s">
        <v>160</v>
      </c>
    </row>
    <row r="501" spans="1:65" s="14" customFormat="1" x14ac:dyDescent="0.2">
      <c r="B501" s="165"/>
      <c r="D501" s="155" t="s">
        <v>171</v>
      </c>
      <c r="E501" s="166" t="s">
        <v>1</v>
      </c>
      <c r="F501" s="167" t="s">
        <v>1740</v>
      </c>
      <c r="H501" s="168">
        <v>26.8</v>
      </c>
      <c r="L501" s="165"/>
      <c r="M501" s="169"/>
      <c r="N501" s="170"/>
      <c r="O501" s="170"/>
      <c r="P501" s="170"/>
      <c r="Q501" s="170"/>
      <c r="R501" s="170"/>
      <c r="S501" s="170"/>
      <c r="T501" s="171"/>
      <c r="AT501" s="166" t="s">
        <v>171</v>
      </c>
      <c r="AU501" s="166" t="s">
        <v>81</v>
      </c>
      <c r="AV501" s="14" t="s">
        <v>81</v>
      </c>
      <c r="AW501" s="14" t="s">
        <v>31</v>
      </c>
      <c r="AX501" s="14" t="s">
        <v>74</v>
      </c>
      <c r="AY501" s="166" t="s">
        <v>160</v>
      </c>
    </row>
    <row r="502" spans="1:65" s="13" customFormat="1" x14ac:dyDescent="0.2">
      <c r="B502" s="159"/>
      <c r="D502" s="155" t="s">
        <v>171</v>
      </c>
      <c r="E502" s="160" t="s">
        <v>1</v>
      </c>
      <c r="F502" s="161" t="s">
        <v>900</v>
      </c>
      <c r="H502" s="160" t="s">
        <v>1</v>
      </c>
      <c r="L502" s="159"/>
      <c r="M502" s="162"/>
      <c r="N502" s="163"/>
      <c r="O502" s="163"/>
      <c r="P502" s="163"/>
      <c r="Q502" s="163"/>
      <c r="R502" s="163"/>
      <c r="S502" s="163"/>
      <c r="T502" s="164"/>
      <c r="AT502" s="160" t="s">
        <v>171</v>
      </c>
      <c r="AU502" s="160" t="s">
        <v>81</v>
      </c>
      <c r="AV502" s="13" t="s">
        <v>19</v>
      </c>
      <c r="AW502" s="13" t="s">
        <v>31</v>
      </c>
      <c r="AX502" s="13" t="s">
        <v>74</v>
      </c>
      <c r="AY502" s="160" t="s">
        <v>160</v>
      </c>
    </row>
    <row r="503" spans="1:65" s="13" customFormat="1" x14ac:dyDescent="0.2">
      <c r="B503" s="159"/>
      <c r="D503" s="155" t="s">
        <v>171</v>
      </c>
      <c r="E503" s="160" t="s">
        <v>1</v>
      </c>
      <c r="F503" s="161" t="s">
        <v>1271</v>
      </c>
      <c r="H503" s="160" t="s">
        <v>1</v>
      </c>
      <c r="L503" s="159"/>
      <c r="M503" s="162"/>
      <c r="N503" s="163"/>
      <c r="O503" s="163"/>
      <c r="P503" s="163"/>
      <c r="Q503" s="163"/>
      <c r="R503" s="163"/>
      <c r="S503" s="163"/>
      <c r="T503" s="164"/>
      <c r="AT503" s="160" t="s">
        <v>171</v>
      </c>
      <c r="AU503" s="160" t="s">
        <v>81</v>
      </c>
      <c r="AV503" s="13" t="s">
        <v>19</v>
      </c>
      <c r="AW503" s="13" t="s">
        <v>31</v>
      </c>
      <c r="AX503" s="13" t="s">
        <v>74</v>
      </c>
      <c r="AY503" s="160" t="s">
        <v>160</v>
      </c>
    </row>
    <row r="504" spans="1:65" s="14" customFormat="1" x14ac:dyDescent="0.2">
      <c r="B504" s="165"/>
      <c r="D504" s="155" t="s">
        <v>171</v>
      </c>
      <c r="E504" s="166" t="s">
        <v>1</v>
      </c>
      <c r="F504" s="167" t="s">
        <v>1752</v>
      </c>
      <c r="H504" s="168">
        <v>11.2</v>
      </c>
      <c r="L504" s="165"/>
      <c r="M504" s="169"/>
      <c r="N504" s="170"/>
      <c r="O504" s="170"/>
      <c r="P504" s="170"/>
      <c r="Q504" s="170"/>
      <c r="R504" s="170"/>
      <c r="S504" s="170"/>
      <c r="T504" s="171"/>
      <c r="AT504" s="166" t="s">
        <v>171</v>
      </c>
      <c r="AU504" s="166" t="s">
        <v>81</v>
      </c>
      <c r="AV504" s="14" t="s">
        <v>81</v>
      </c>
      <c r="AW504" s="14" t="s">
        <v>31</v>
      </c>
      <c r="AX504" s="14" t="s">
        <v>74</v>
      </c>
      <c r="AY504" s="166" t="s">
        <v>160</v>
      </c>
    </row>
    <row r="505" spans="1:65" s="13" customFormat="1" x14ac:dyDescent="0.2">
      <c r="B505" s="159"/>
      <c r="D505" s="155" t="s">
        <v>171</v>
      </c>
      <c r="E505" s="160" t="s">
        <v>1</v>
      </c>
      <c r="F505" s="161" t="s">
        <v>1273</v>
      </c>
      <c r="H505" s="160" t="s">
        <v>1</v>
      </c>
      <c r="L505" s="159"/>
      <c r="M505" s="162"/>
      <c r="N505" s="163"/>
      <c r="O505" s="163"/>
      <c r="P505" s="163"/>
      <c r="Q505" s="163"/>
      <c r="R505" s="163"/>
      <c r="S505" s="163"/>
      <c r="T505" s="164"/>
      <c r="AT505" s="160" t="s">
        <v>171</v>
      </c>
      <c r="AU505" s="160" t="s">
        <v>81</v>
      </c>
      <c r="AV505" s="13" t="s">
        <v>19</v>
      </c>
      <c r="AW505" s="13" t="s">
        <v>31</v>
      </c>
      <c r="AX505" s="13" t="s">
        <v>74</v>
      </c>
      <c r="AY505" s="160" t="s">
        <v>160</v>
      </c>
    </row>
    <row r="506" spans="1:65" s="14" customFormat="1" x14ac:dyDescent="0.2">
      <c r="B506" s="165"/>
      <c r="D506" s="155" t="s">
        <v>171</v>
      </c>
      <c r="E506" s="166" t="s">
        <v>1</v>
      </c>
      <c r="F506" s="167" t="s">
        <v>257</v>
      </c>
      <c r="H506" s="168">
        <v>12</v>
      </c>
      <c r="L506" s="165"/>
      <c r="M506" s="169"/>
      <c r="N506" s="170"/>
      <c r="O506" s="170"/>
      <c r="P506" s="170"/>
      <c r="Q506" s="170"/>
      <c r="R506" s="170"/>
      <c r="S506" s="170"/>
      <c r="T506" s="171"/>
      <c r="AT506" s="166" t="s">
        <v>171</v>
      </c>
      <c r="AU506" s="166" t="s">
        <v>81</v>
      </c>
      <c r="AV506" s="14" t="s">
        <v>81</v>
      </c>
      <c r="AW506" s="14" t="s">
        <v>31</v>
      </c>
      <c r="AX506" s="14" t="s">
        <v>74</v>
      </c>
      <c r="AY506" s="166" t="s">
        <v>160</v>
      </c>
    </row>
    <row r="507" spans="1:65" s="15" customFormat="1" x14ac:dyDescent="0.2">
      <c r="B507" s="172"/>
      <c r="D507" s="155" t="s">
        <v>171</v>
      </c>
      <c r="E507" s="173" t="s">
        <v>1</v>
      </c>
      <c r="F507" s="174" t="s">
        <v>176</v>
      </c>
      <c r="H507" s="175">
        <v>120.30800000000001</v>
      </c>
      <c r="L507" s="172"/>
      <c r="M507" s="176"/>
      <c r="N507" s="177"/>
      <c r="O507" s="177"/>
      <c r="P507" s="177"/>
      <c r="Q507" s="177"/>
      <c r="R507" s="177"/>
      <c r="S507" s="177"/>
      <c r="T507" s="178"/>
      <c r="AT507" s="173" t="s">
        <v>171</v>
      </c>
      <c r="AU507" s="173" t="s">
        <v>81</v>
      </c>
      <c r="AV507" s="15" t="s">
        <v>167</v>
      </c>
      <c r="AW507" s="15" t="s">
        <v>31</v>
      </c>
      <c r="AX507" s="15" t="s">
        <v>19</v>
      </c>
      <c r="AY507" s="173" t="s">
        <v>160</v>
      </c>
    </row>
    <row r="508" spans="1:65" s="2" customFormat="1" ht="16.5" customHeight="1" x14ac:dyDescent="0.2">
      <c r="A508" s="30"/>
      <c r="B508" s="142"/>
      <c r="C508" s="143" t="s">
        <v>544</v>
      </c>
      <c r="D508" s="143" t="s">
        <v>162</v>
      </c>
      <c r="E508" s="144" t="s">
        <v>953</v>
      </c>
      <c r="F508" s="145" t="s">
        <v>954</v>
      </c>
      <c r="G508" s="146" t="s">
        <v>165</v>
      </c>
      <c r="H508" s="147">
        <v>90.89</v>
      </c>
      <c r="I508" s="148">
        <v>0</v>
      </c>
      <c r="J508" s="148">
        <f>ROUND(I508*H508,2)</f>
        <v>0</v>
      </c>
      <c r="K508" s="145" t="s">
        <v>166</v>
      </c>
      <c r="L508" s="31"/>
      <c r="M508" s="149" t="s">
        <v>1</v>
      </c>
      <c r="N508" s="150" t="s">
        <v>39</v>
      </c>
      <c r="O508" s="151">
        <v>0.33500000000000002</v>
      </c>
      <c r="P508" s="151">
        <f>O508*H508</f>
        <v>30.448150000000002</v>
      </c>
      <c r="Q508" s="151">
        <v>0</v>
      </c>
      <c r="R508" s="151">
        <f>Q508*H508</f>
        <v>0</v>
      </c>
      <c r="S508" s="151">
        <v>0</v>
      </c>
      <c r="T508" s="152">
        <f>S508*H508</f>
        <v>0</v>
      </c>
      <c r="U508" s="30"/>
      <c r="V508" s="30"/>
      <c r="W508" s="30"/>
      <c r="X508" s="30"/>
      <c r="Y508" s="30"/>
      <c r="Z508" s="30"/>
      <c r="AA508" s="30"/>
      <c r="AB508" s="30"/>
      <c r="AC508" s="30"/>
      <c r="AD508" s="30"/>
      <c r="AE508" s="30"/>
      <c r="AR508" s="153" t="s">
        <v>167</v>
      </c>
      <c r="AT508" s="153" t="s">
        <v>162</v>
      </c>
      <c r="AU508" s="153" t="s">
        <v>81</v>
      </c>
      <c r="AY508" s="18" t="s">
        <v>160</v>
      </c>
      <c r="BE508" s="154">
        <f>IF(N508="základní",J508,0)</f>
        <v>0</v>
      </c>
      <c r="BF508" s="154">
        <f>IF(N508="snížená",J508,0)</f>
        <v>0</v>
      </c>
      <c r="BG508" s="154">
        <f>IF(N508="zákl. přenesená",J508,0)</f>
        <v>0</v>
      </c>
      <c r="BH508" s="154">
        <f>IF(N508="sníž. přenesená",J508,0)</f>
        <v>0</v>
      </c>
      <c r="BI508" s="154">
        <f>IF(N508="nulová",J508,0)</f>
        <v>0</v>
      </c>
      <c r="BJ508" s="18" t="s">
        <v>19</v>
      </c>
      <c r="BK508" s="154">
        <f>ROUND(I508*H508,2)</f>
        <v>0</v>
      </c>
      <c r="BL508" s="18" t="s">
        <v>167</v>
      </c>
      <c r="BM508" s="153" t="s">
        <v>1276</v>
      </c>
    </row>
    <row r="509" spans="1:65" s="2" customFormat="1" x14ac:dyDescent="0.2">
      <c r="A509" s="30"/>
      <c r="B509" s="31"/>
      <c r="C509" s="30"/>
      <c r="D509" s="155" t="s">
        <v>169</v>
      </c>
      <c r="E509" s="30"/>
      <c r="F509" s="156" t="s">
        <v>954</v>
      </c>
      <c r="G509" s="30"/>
      <c r="H509" s="30"/>
      <c r="I509" s="30"/>
      <c r="J509" s="30"/>
      <c r="K509" s="30"/>
      <c r="L509" s="31"/>
      <c r="M509" s="157"/>
      <c r="N509" s="158"/>
      <c r="O509" s="56"/>
      <c r="P509" s="56"/>
      <c r="Q509" s="56"/>
      <c r="R509" s="56"/>
      <c r="S509" s="56"/>
      <c r="T509" s="57"/>
      <c r="U509" s="30"/>
      <c r="V509" s="30"/>
      <c r="W509" s="30"/>
      <c r="X509" s="30"/>
      <c r="Y509" s="30"/>
      <c r="Z509" s="30"/>
      <c r="AA509" s="30"/>
      <c r="AB509" s="30"/>
      <c r="AC509" s="30"/>
      <c r="AD509" s="30"/>
      <c r="AE509" s="30"/>
      <c r="AT509" s="18" t="s">
        <v>169</v>
      </c>
      <c r="AU509" s="18" t="s">
        <v>81</v>
      </c>
    </row>
    <row r="510" spans="1:65" s="13" customFormat="1" x14ac:dyDescent="0.2">
      <c r="B510" s="159"/>
      <c r="D510" s="155" t="s">
        <v>171</v>
      </c>
      <c r="E510" s="160" t="s">
        <v>1</v>
      </c>
      <c r="F510" s="161" t="s">
        <v>1277</v>
      </c>
      <c r="H510" s="160" t="s">
        <v>1</v>
      </c>
      <c r="L510" s="159"/>
      <c r="M510" s="162"/>
      <c r="N510" s="163"/>
      <c r="O510" s="163"/>
      <c r="P510" s="163"/>
      <c r="Q510" s="163"/>
      <c r="R510" s="163"/>
      <c r="S510" s="163"/>
      <c r="T510" s="164"/>
      <c r="AT510" s="160" t="s">
        <v>171</v>
      </c>
      <c r="AU510" s="160" t="s">
        <v>81</v>
      </c>
      <c r="AV510" s="13" t="s">
        <v>19</v>
      </c>
      <c r="AW510" s="13" t="s">
        <v>31</v>
      </c>
      <c r="AX510" s="13" t="s">
        <v>74</v>
      </c>
      <c r="AY510" s="160" t="s">
        <v>160</v>
      </c>
    </row>
    <row r="511" spans="1:65" s="14" customFormat="1" x14ac:dyDescent="0.2">
      <c r="B511" s="165"/>
      <c r="D511" s="155" t="s">
        <v>171</v>
      </c>
      <c r="E511" s="166" t="s">
        <v>1</v>
      </c>
      <c r="F511" s="167" t="s">
        <v>1753</v>
      </c>
      <c r="H511" s="168">
        <v>90.89</v>
      </c>
      <c r="L511" s="165"/>
      <c r="M511" s="169"/>
      <c r="N511" s="170"/>
      <c r="O511" s="170"/>
      <c r="P511" s="170"/>
      <c r="Q511" s="170"/>
      <c r="R511" s="170"/>
      <c r="S511" s="170"/>
      <c r="T511" s="171"/>
      <c r="AT511" s="166" t="s">
        <v>171</v>
      </c>
      <c r="AU511" s="166" t="s">
        <v>81</v>
      </c>
      <c r="AV511" s="14" t="s">
        <v>81</v>
      </c>
      <c r="AW511" s="14" t="s">
        <v>31</v>
      </c>
      <c r="AX511" s="14" t="s">
        <v>19</v>
      </c>
      <c r="AY511" s="166" t="s">
        <v>160</v>
      </c>
    </row>
    <row r="512" spans="1:65" s="2" customFormat="1" ht="24" customHeight="1" x14ac:dyDescent="0.2">
      <c r="A512" s="30"/>
      <c r="B512" s="142"/>
      <c r="C512" s="143" t="s">
        <v>555</v>
      </c>
      <c r="D512" s="143" t="s">
        <v>162</v>
      </c>
      <c r="E512" s="144" t="s">
        <v>958</v>
      </c>
      <c r="F512" s="145" t="s">
        <v>959</v>
      </c>
      <c r="G512" s="146" t="s">
        <v>165</v>
      </c>
      <c r="H512" s="147">
        <v>90.89</v>
      </c>
      <c r="I512" s="148">
        <v>0</v>
      </c>
      <c r="J512" s="148">
        <f>ROUND(I512*H512,2)</f>
        <v>0</v>
      </c>
      <c r="K512" s="145" t="s">
        <v>166</v>
      </c>
      <c r="L512" s="31"/>
      <c r="M512" s="149" t="s">
        <v>1</v>
      </c>
      <c r="N512" s="150" t="s">
        <v>39</v>
      </c>
      <c r="O512" s="151">
        <v>0.28000000000000003</v>
      </c>
      <c r="P512" s="151">
        <f>O512*H512</f>
        <v>25.449200000000001</v>
      </c>
      <c r="Q512" s="151">
        <v>4.8000000000000001E-2</v>
      </c>
      <c r="R512" s="151">
        <f>Q512*H512</f>
        <v>4.3627200000000004</v>
      </c>
      <c r="S512" s="151">
        <v>4.8000000000000001E-2</v>
      </c>
      <c r="T512" s="152">
        <f>S512*H512</f>
        <v>4.3627200000000004</v>
      </c>
      <c r="U512" s="30"/>
      <c r="V512" s="30"/>
      <c r="W512" s="30"/>
      <c r="X512" s="30"/>
      <c r="Y512" s="30"/>
      <c r="Z512" s="30"/>
      <c r="AA512" s="30"/>
      <c r="AB512" s="30"/>
      <c r="AC512" s="30"/>
      <c r="AD512" s="30"/>
      <c r="AE512" s="30"/>
      <c r="AR512" s="153" t="s">
        <v>167</v>
      </c>
      <c r="AT512" s="153" t="s">
        <v>162</v>
      </c>
      <c r="AU512" s="153" t="s">
        <v>81</v>
      </c>
      <c r="AY512" s="18" t="s">
        <v>160</v>
      </c>
      <c r="BE512" s="154">
        <f>IF(N512="základní",J512,0)</f>
        <v>0</v>
      </c>
      <c r="BF512" s="154">
        <f>IF(N512="snížená",J512,0)</f>
        <v>0</v>
      </c>
      <c r="BG512" s="154">
        <f>IF(N512="zákl. přenesená",J512,0)</f>
        <v>0</v>
      </c>
      <c r="BH512" s="154">
        <f>IF(N512="sníž. přenesená",J512,0)</f>
        <v>0</v>
      </c>
      <c r="BI512" s="154">
        <f>IF(N512="nulová",J512,0)</f>
        <v>0</v>
      </c>
      <c r="BJ512" s="18" t="s">
        <v>19</v>
      </c>
      <c r="BK512" s="154">
        <f>ROUND(I512*H512,2)</f>
        <v>0</v>
      </c>
      <c r="BL512" s="18" t="s">
        <v>167</v>
      </c>
      <c r="BM512" s="153" t="s">
        <v>1279</v>
      </c>
    </row>
    <row r="513" spans="1:65" s="2" customFormat="1" x14ac:dyDescent="0.2">
      <c r="A513" s="30"/>
      <c r="B513" s="31"/>
      <c r="C513" s="30"/>
      <c r="D513" s="155" t="s">
        <v>169</v>
      </c>
      <c r="E513" s="30"/>
      <c r="F513" s="156" t="s">
        <v>961</v>
      </c>
      <c r="G513" s="30"/>
      <c r="H513" s="30"/>
      <c r="I513" s="30"/>
      <c r="J513" s="30"/>
      <c r="K513" s="30"/>
      <c r="L513" s="31"/>
      <c r="M513" s="157"/>
      <c r="N513" s="158"/>
      <c r="O513" s="56"/>
      <c r="P513" s="56"/>
      <c r="Q513" s="56"/>
      <c r="R513" s="56"/>
      <c r="S513" s="56"/>
      <c r="T513" s="57"/>
      <c r="U513" s="30"/>
      <c r="V513" s="30"/>
      <c r="W513" s="30"/>
      <c r="X513" s="30"/>
      <c r="Y513" s="30"/>
      <c r="Z513" s="30"/>
      <c r="AA513" s="30"/>
      <c r="AB513" s="30"/>
      <c r="AC513" s="30"/>
      <c r="AD513" s="30"/>
      <c r="AE513" s="30"/>
      <c r="AT513" s="18" t="s">
        <v>169</v>
      </c>
      <c r="AU513" s="18" t="s">
        <v>81</v>
      </c>
    </row>
    <row r="514" spans="1:65" s="13" customFormat="1" x14ac:dyDescent="0.2">
      <c r="B514" s="159"/>
      <c r="D514" s="155" t="s">
        <v>171</v>
      </c>
      <c r="E514" s="160" t="s">
        <v>1</v>
      </c>
      <c r="F514" s="161" t="s">
        <v>1277</v>
      </c>
      <c r="H514" s="160" t="s">
        <v>1</v>
      </c>
      <c r="L514" s="159"/>
      <c r="M514" s="162"/>
      <c r="N514" s="163"/>
      <c r="O514" s="163"/>
      <c r="P514" s="163"/>
      <c r="Q514" s="163"/>
      <c r="R514" s="163"/>
      <c r="S514" s="163"/>
      <c r="T514" s="164"/>
      <c r="AT514" s="160" t="s">
        <v>171</v>
      </c>
      <c r="AU514" s="160" t="s">
        <v>81</v>
      </c>
      <c r="AV514" s="13" t="s">
        <v>19</v>
      </c>
      <c r="AW514" s="13" t="s">
        <v>31</v>
      </c>
      <c r="AX514" s="13" t="s">
        <v>74</v>
      </c>
      <c r="AY514" s="160" t="s">
        <v>160</v>
      </c>
    </row>
    <row r="515" spans="1:65" s="14" customFormat="1" x14ac:dyDescent="0.2">
      <c r="B515" s="165"/>
      <c r="D515" s="155" t="s">
        <v>171</v>
      </c>
      <c r="E515" s="166" t="s">
        <v>1</v>
      </c>
      <c r="F515" s="167" t="s">
        <v>1753</v>
      </c>
      <c r="H515" s="168">
        <v>90.89</v>
      </c>
      <c r="L515" s="165"/>
      <c r="M515" s="169"/>
      <c r="N515" s="170"/>
      <c r="O515" s="170"/>
      <c r="P515" s="170"/>
      <c r="Q515" s="170"/>
      <c r="R515" s="170"/>
      <c r="S515" s="170"/>
      <c r="T515" s="171"/>
      <c r="AT515" s="166" t="s">
        <v>171</v>
      </c>
      <c r="AU515" s="166" t="s">
        <v>81</v>
      </c>
      <c r="AV515" s="14" t="s">
        <v>81</v>
      </c>
      <c r="AW515" s="14" t="s">
        <v>31</v>
      </c>
      <c r="AX515" s="14" t="s">
        <v>19</v>
      </c>
      <c r="AY515" s="166" t="s">
        <v>160</v>
      </c>
    </row>
    <row r="516" spans="1:65" s="2" customFormat="1" ht="24" customHeight="1" x14ac:dyDescent="0.2">
      <c r="A516" s="30"/>
      <c r="B516" s="142"/>
      <c r="C516" s="143" t="s">
        <v>560</v>
      </c>
      <c r="D516" s="143" t="s">
        <v>162</v>
      </c>
      <c r="E516" s="144" t="s">
        <v>962</v>
      </c>
      <c r="F516" s="145" t="s">
        <v>963</v>
      </c>
      <c r="G516" s="146" t="s">
        <v>165</v>
      </c>
      <c r="H516" s="147">
        <v>211.19800000000001</v>
      </c>
      <c r="I516" s="148">
        <v>0</v>
      </c>
      <c r="J516" s="148">
        <f>ROUND(I516*H516,2)</f>
        <v>0</v>
      </c>
      <c r="K516" s="145" t="s">
        <v>166</v>
      </c>
      <c r="L516" s="31"/>
      <c r="M516" s="149" t="s">
        <v>1</v>
      </c>
      <c r="N516" s="150" t="s">
        <v>39</v>
      </c>
      <c r="O516" s="151">
        <v>2.2200000000000002</v>
      </c>
      <c r="P516" s="151">
        <f>O516*H516</f>
        <v>468.85956000000004</v>
      </c>
      <c r="Q516" s="151">
        <v>0</v>
      </c>
      <c r="R516" s="151">
        <f>Q516*H516</f>
        <v>0</v>
      </c>
      <c r="S516" s="151">
        <v>7.7899999999999997E-2</v>
      </c>
      <c r="T516" s="152">
        <f>S516*H516</f>
        <v>16.4523242</v>
      </c>
      <c r="U516" s="30"/>
      <c r="V516" s="30"/>
      <c r="W516" s="30"/>
      <c r="X516" s="30"/>
      <c r="Y516" s="30"/>
      <c r="Z516" s="30"/>
      <c r="AA516" s="30"/>
      <c r="AB516" s="30"/>
      <c r="AC516" s="30"/>
      <c r="AD516" s="30"/>
      <c r="AE516" s="30"/>
      <c r="AR516" s="153" t="s">
        <v>167</v>
      </c>
      <c r="AT516" s="153" t="s">
        <v>162</v>
      </c>
      <c r="AU516" s="153" t="s">
        <v>81</v>
      </c>
      <c r="AY516" s="18" t="s">
        <v>160</v>
      </c>
      <c r="BE516" s="154">
        <f>IF(N516="základní",J516,0)</f>
        <v>0</v>
      </c>
      <c r="BF516" s="154">
        <f>IF(N516="snížená",J516,0)</f>
        <v>0</v>
      </c>
      <c r="BG516" s="154">
        <f>IF(N516="zákl. přenesená",J516,0)</f>
        <v>0</v>
      </c>
      <c r="BH516" s="154">
        <f>IF(N516="sníž. přenesená",J516,0)</f>
        <v>0</v>
      </c>
      <c r="BI516" s="154">
        <f>IF(N516="nulová",J516,0)</f>
        <v>0</v>
      </c>
      <c r="BJ516" s="18" t="s">
        <v>19</v>
      </c>
      <c r="BK516" s="154">
        <f>ROUND(I516*H516,2)</f>
        <v>0</v>
      </c>
      <c r="BL516" s="18" t="s">
        <v>167</v>
      </c>
      <c r="BM516" s="153" t="s">
        <v>964</v>
      </c>
    </row>
    <row r="517" spans="1:65" s="2" customFormat="1" ht="29.25" x14ac:dyDescent="0.2">
      <c r="A517" s="30"/>
      <c r="B517" s="31"/>
      <c r="C517" s="30"/>
      <c r="D517" s="155" t="s">
        <v>169</v>
      </c>
      <c r="E517" s="30"/>
      <c r="F517" s="156" t="s">
        <v>965</v>
      </c>
      <c r="G517" s="30"/>
      <c r="H517" s="30"/>
      <c r="I517" s="30"/>
      <c r="J517" s="30"/>
      <c r="K517" s="30"/>
      <c r="L517" s="31"/>
      <c r="M517" s="157"/>
      <c r="N517" s="158"/>
      <c r="O517" s="56"/>
      <c r="P517" s="56"/>
      <c r="Q517" s="56"/>
      <c r="R517" s="56"/>
      <c r="S517" s="56"/>
      <c r="T517" s="57"/>
      <c r="U517" s="30"/>
      <c r="V517" s="30"/>
      <c r="W517" s="30"/>
      <c r="X517" s="30"/>
      <c r="Y517" s="30"/>
      <c r="Z517" s="30"/>
      <c r="AA517" s="30"/>
      <c r="AB517" s="30"/>
      <c r="AC517" s="30"/>
      <c r="AD517" s="30"/>
      <c r="AE517" s="30"/>
      <c r="AT517" s="18" t="s">
        <v>169</v>
      </c>
      <c r="AU517" s="18" t="s">
        <v>81</v>
      </c>
    </row>
    <row r="518" spans="1:65" s="13" customFormat="1" x14ac:dyDescent="0.2">
      <c r="B518" s="159"/>
      <c r="D518" s="155" t="s">
        <v>171</v>
      </c>
      <c r="E518" s="160" t="s">
        <v>1</v>
      </c>
      <c r="F518" s="161" t="s">
        <v>941</v>
      </c>
      <c r="H518" s="160" t="s">
        <v>1</v>
      </c>
      <c r="L518" s="159"/>
      <c r="M518" s="162"/>
      <c r="N518" s="163"/>
      <c r="O518" s="163"/>
      <c r="P518" s="163"/>
      <c r="Q518" s="163"/>
      <c r="R518" s="163"/>
      <c r="S518" s="163"/>
      <c r="T518" s="164"/>
      <c r="AT518" s="160" t="s">
        <v>171</v>
      </c>
      <c r="AU518" s="160" t="s">
        <v>81</v>
      </c>
      <c r="AV518" s="13" t="s">
        <v>19</v>
      </c>
      <c r="AW518" s="13" t="s">
        <v>31</v>
      </c>
      <c r="AX518" s="13" t="s">
        <v>74</v>
      </c>
      <c r="AY518" s="160" t="s">
        <v>160</v>
      </c>
    </row>
    <row r="519" spans="1:65" s="14" customFormat="1" x14ac:dyDescent="0.2">
      <c r="B519" s="165"/>
      <c r="D519" s="155" t="s">
        <v>171</v>
      </c>
      <c r="E519" s="166" t="s">
        <v>1</v>
      </c>
      <c r="F519" s="167" t="s">
        <v>1750</v>
      </c>
      <c r="H519" s="168">
        <v>52.308</v>
      </c>
      <c r="L519" s="165"/>
      <c r="M519" s="169"/>
      <c r="N519" s="170"/>
      <c r="O519" s="170"/>
      <c r="P519" s="170"/>
      <c r="Q519" s="170"/>
      <c r="R519" s="170"/>
      <c r="S519" s="170"/>
      <c r="T519" s="171"/>
      <c r="AT519" s="166" t="s">
        <v>171</v>
      </c>
      <c r="AU519" s="166" t="s">
        <v>81</v>
      </c>
      <c r="AV519" s="14" t="s">
        <v>81</v>
      </c>
      <c r="AW519" s="14" t="s">
        <v>31</v>
      </c>
      <c r="AX519" s="14" t="s">
        <v>74</v>
      </c>
      <c r="AY519" s="166" t="s">
        <v>160</v>
      </c>
    </row>
    <row r="520" spans="1:65" s="13" customFormat="1" x14ac:dyDescent="0.2">
      <c r="B520" s="159"/>
      <c r="D520" s="155" t="s">
        <v>171</v>
      </c>
      <c r="E520" s="160" t="s">
        <v>1</v>
      </c>
      <c r="F520" s="161" t="s">
        <v>1269</v>
      </c>
      <c r="H520" s="160" t="s">
        <v>1</v>
      </c>
      <c r="L520" s="159"/>
      <c r="M520" s="162"/>
      <c r="N520" s="163"/>
      <c r="O520" s="163"/>
      <c r="P520" s="163"/>
      <c r="Q520" s="163"/>
      <c r="R520" s="163"/>
      <c r="S520" s="163"/>
      <c r="T520" s="164"/>
      <c r="AT520" s="160" t="s">
        <v>171</v>
      </c>
      <c r="AU520" s="160" t="s">
        <v>81</v>
      </c>
      <c r="AV520" s="13" t="s">
        <v>19</v>
      </c>
      <c r="AW520" s="13" t="s">
        <v>31</v>
      </c>
      <c r="AX520" s="13" t="s">
        <v>74</v>
      </c>
      <c r="AY520" s="160" t="s">
        <v>160</v>
      </c>
    </row>
    <row r="521" spans="1:65" s="14" customFormat="1" x14ac:dyDescent="0.2">
      <c r="B521" s="165"/>
      <c r="D521" s="155" t="s">
        <v>171</v>
      </c>
      <c r="E521" s="166" t="s">
        <v>1</v>
      </c>
      <c r="F521" s="167" t="s">
        <v>1751</v>
      </c>
      <c r="H521" s="168">
        <v>18</v>
      </c>
      <c r="L521" s="165"/>
      <c r="M521" s="169"/>
      <c r="N521" s="170"/>
      <c r="O521" s="170"/>
      <c r="P521" s="170"/>
      <c r="Q521" s="170"/>
      <c r="R521" s="170"/>
      <c r="S521" s="170"/>
      <c r="T521" s="171"/>
      <c r="AT521" s="166" t="s">
        <v>171</v>
      </c>
      <c r="AU521" s="166" t="s">
        <v>81</v>
      </c>
      <c r="AV521" s="14" t="s">
        <v>81</v>
      </c>
      <c r="AW521" s="14" t="s">
        <v>31</v>
      </c>
      <c r="AX521" s="14" t="s">
        <v>74</v>
      </c>
      <c r="AY521" s="166" t="s">
        <v>160</v>
      </c>
    </row>
    <row r="522" spans="1:65" s="13" customFormat="1" x14ac:dyDescent="0.2">
      <c r="B522" s="159"/>
      <c r="D522" s="155" t="s">
        <v>171</v>
      </c>
      <c r="E522" s="160" t="s">
        <v>1</v>
      </c>
      <c r="F522" s="161" t="s">
        <v>1270</v>
      </c>
      <c r="H522" s="160" t="s">
        <v>1</v>
      </c>
      <c r="L522" s="159"/>
      <c r="M522" s="162"/>
      <c r="N522" s="163"/>
      <c r="O522" s="163"/>
      <c r="P522" s="163"/>
      <c r="Q522" s="163"/>
      <c r="R522" s="163"/>
      <c r="S522" s="163"/>
      <c r="T522" s="164"/>
      <c r="AT522" s="160" t="s">
        <v>171</v>
      </c>
      <c r="AU522" s="160" t="s">
        <v>81</v>
      </c>
      <c r="AV522" s="13" t="s">
        <v>19</v>
      </c>
      <c r="AW522" s="13" t="s">
        <v>31</v>
      </c>
      <c r="AX522" s="13" t="s">
        <v>74</v>
      </c>
      <c r="AY522" s="160" t="s">
        <v>160</v>
      </c>
    </row>
    <row r="523" spans="1:65" s="14" customFormat="1" x14ac:dyDescent="0.2">
      <c r="B523" s="165"/>
      <c r="D523" s="155" t="s">
        <v>171</v>
      </c>
      <c r="E523" s="166" t="s">
        <v>1</v>
      </c>
      <c r="F523" s="167" t="s">
        <v>1740</v>
      </c>
      <c r="H523" s="168">
        <v>26.8</v>
      </c>
      <c r="L523" s="165"/>
      <c r="M523" s="169"/>
      <c r="N523" s="170"/>
      <c r="O523" s="170"/>
      <c r="P523" s="170"/>
      <c r="Q523" s="170"/>
      <c r="R523" s="170"/>
      <c r="S523" s="170"/>
      <c r="T523" s="171"/>
      <c r="AT523" s="166" t="s">
        <v>171</v>
      </c>
      <c r="AU523" s="166" t="s">
        <v>81</v>
      </c>
      <c r="AV523" s="14" t="s">
        <v>81</v>
      </c>
      <c r="AW523" s="14" t="s">
        <v>31</v>
      </c>
      <c r="AX523" s="14" t="s">
        <v>74</v>
      </c>
      <c r="AY523" s="166" t="s">
        <v>160</v>
      </c>
    </row>
    <row r="524" spans="1:65" s="13" customFormat="1" x14ac:dyDescent="0.2">
      <c r="B524" s="159"/>
      <c r="D524" s="155" t="s">
        <v>171</v>
      </c>
      <c r="E524" s="160" t="s">
        <v>1</v>
      </c>
      <c r="F524" s="161" t="s">
        <v>900</v>
      </c>
      <c r="H524" s="160" t="s">
        <v>1</v>
      </c>
      <c r="L524" s="159"/>
      <c r="M524" s="162"/>
      <c r="N524" s="163"/>
      <c r="O524" s="163"/>
      <c r="P524" s="163"/>
      <c r="Q524" s="163"/>
      <c r="R524" s="163"/>
      <c r="S524" s="163"/>
      <c r="T524" s="164"/>
      <c r="AT524" s="160" t="s">
        <v>171</v>
      </c>
      <c r="AU524" s="160" t="s">
        <v>81</v>
      </c>
      <c r="AV524" s="13" t="s">
        <v>19</v>
      </c>
      <c r="AW524" s="13" t="s">
        <v>31</v>
      </c>
      <c r="AX524" s="13" t="s">
        <v>74</v>
      </c>
      <c r="AY524" s="160" t="s">
        <v>160</v>
      </c>
    </row>
    <row r="525" spans="1:65" s="13" customFormat="1" x14ac:dyDescent="0.2">
      <c r="B525" s="159"/>
      <c r="D525" s="155" t="s">
        <v>171</v>
      </c>
      <c r="E525" s="160" t="s">
        <v>1</v>
      </c>
      <c r="F525" s="161" t="s">
        <v>1271</v>
      </c>
      <c r="H525" s="160" t="s">
        <v>1</v>
      </c>
      <c r="L525" s="159"/>
      <c r="M525" s="162"/>
      <c r="N525" s="163"/>
      <c r="O525" s="163"/>
      <c r="P525" s="163"/>
      <c r="Q525" s="163"/>
      <c r="R525" s="163"/>
      <c r="S525" s="163"/>
      <c r="T525" s="164"/>
      <c r="AT525" s="160" t="s">
        <v>171</v>
      </c>
      <c r="AU525" s="160" t="s">
        <v>81</v>
      </c>
      <c r="AV525" s="13" t="s">
        <v>19</v>
      </c>
      <c r="AW525" s="13" t="s">
        <v>31</v>
      </c>
      <c r="AX525" s="13" t="s">
        <v>74</v>
      </c>
      <c r="AY525" s="160" t="s">
        <v>160</v>
      </c>
    </row>
    <row r="526" spans="1:65" s="14" customFormat="1" x14ac:dyDescent="0.2">
      <c r="B526" s="165"/>
      <c r="D526" s="155" t="s">
        <v>171</v>
      </c>
      <c r="E526" s="166" t="s">
        <v>1</v>
      </c>
      <c r="F526" s="167" t="s">
        <v>1752</v>
      </c>
      <c r="H526" s="168">
        <v>11.2</v>
      </c>
      <c r="L526" s="165"/>
      <c r="M526" s="169"/>
      <c r="N526" s="170"/>
      <c r="O526" s="170"/>
      <c r="P526" s="170"/>
      <c r="Q526" s="170"/>
      <c r="R526" s="170"/>
      <c r="S526" s="170"/>
      <c r="T526" s="171"/>
      <c r="AT526" s="166" t="s">
        <v>171</v>
      </c>
      <c r="AU526" s="166" t="s">
        <v>81</v>
      </c>
      <c r="AV526" s="14" t="s">
        <v>81</v>
      </c>
      <c r="AW526" s="14" t="s">
        <v>31</v>
      </c>
      <c r="AX526" s="14" t="s">
        <v>74</v>
      </c>
      <c r="AY526" s="166" t="s">
        <v>160</v>
      </c>
    </row>
    <row r="527" spans="1:65" s="13" customFormat="1" x14ac:dyDescent="0.2">
      <c r="B527" s="159"/>
      <c r="D527" s="155" t="s">
        <v>171</v>
      </c>
      <c r="E527" s="160" t="s">
        <v>1</v>
      </c>
      <c r="F527" s="161" t="s">
        <v>1273</v>
      </c>
      <c r="H527" s="160" t="s">
        <v>1</v>
      </c>
      <c r="L527" s="159"/>
      <c r="M527" s="162"/>
      <c r="N527" s="163"/>
      <c r="O527" s="163"/>
      <c r="P527" s="163"/>
      <c r="Q527" s="163"/>
      <c r="R527" s="163"/>
      <c r="S527" s="163"/>
      <c r="T527" s="164"/>
      <c r="AT527" s="160" t="s">
        <v>171</v>
      </c>
      <c r="AU527" s="160" t="s">
        <v>81</v>
      </c>
      <c r="AV527" s="13" t="s">
        <v>19</v>
      </c>
      <c r="AW527" s="13" t="s">
        <v>31</v>
      </c>
      <c r="AX527" s="13" t="s">
        <v>74</v>
      </c>
      <c r="AY527" s="160" t="s">
        <v>160</v>
      </c>
    </row>
    <row r="528" spans="1:65" s="14" customFormat="1" x14ac:dyDescent="0.2">
      <c r="B528" s="165"/>
      <c r="D528" s="155" t="s">
        <v>171</v>
      </c>
      <c r="E528" s="166" t="s">
        <v>1</v>
      </c>
      <c r="F528" s="167" t="s">
        <v>257</v>
      </c>
      <c r="H528" s="168">
        <v>12</v>
      </c>
      <c r="L528" s="165"/>
      <c r="M528" s="169"/>
      <c r="N528" s="170"/>
      <c r="O528" s="170"/>
      <c r="P528" s="170"/>
      <c r="Q528" s="170"/>
      <c r="R528" s="170"/>
      <c r="S528" s="170"/>
      <c r="T528" s="171"/>
      <c r="AT528" s="166" t="s">
        <v>171</v>
      </c>
      <c r="AU528" s="166" t="s">
        <v>81</v>
      </c>
      <c r="AV528" s="14" t="s">
        <v>81</v>
      </c>
      <c r="AW528" s="14" t="s">
        <v>31</v>
      </c>
      <c r="AX528" s="14" t="s">
        <v>74</v>
      </c>
      <c r="AY528" s="166" t="s">
        <v>160</v>
      </c>
    </row>
    <row r="529" spans="1:65" s="16" customFormat="1" x14ac:dyDescent="0.2">
      <c r="B529" s="179"/>
      <c r="D529" s="155" t="s">
        <v>171</v>
      </c>
      <c r="E529" s="180" t="s">
        <v>1</v>
      </c>
      <c r="F529" s="181" t="s">
        <v>216</v>
      </c>
      <c r="H529" s="182">
        <v>120.30800000000001</v>
      </c>
      <c r="L529" s="179"/>
      <c r="M529" s="183"/>
      <c r="N529" s="184"/>
      <c r="O529" s="184"/>
      <c r="P529" s="184"/>
      <c r="Q529" s="184"/>
      <c r="R529" s="184"/>
      <c r="S529" s="184"/>
      <c r="T529" s="185"/>
      <c r="AT529" s="180" t="s">
        <v>171</v>
      </c>
      <c r="AU529" s="180" t="s">
        <v>81</v>
      </c>
      <c r="AV529" s="16" t="s">
        <v>183</v>
      </c>
      <c r="AW529" s="16" t="s">
        <v>31</v>
      </c>
      <c r="AX529" s="16" t="s">
        <v>74</v>
      </c>
      <c r="AY529" s="180" t="s">
        <v>160</v>
      </c>
    </row>
    <row r="530" spans="1:65" s="13" customFormat="1" x14ac:dyDescent="0.2">
      <c r="B530" s="159"/>
      <c r="D530" s="155" t="s">
        <v>171</v>
      </c>
      <c r="E530" s="160" t="s">
        <v>1</v>
      </c>
      <c r="F530" s="161" t="s">
        <v>1277</v>
      </c>
      <c r="H530" s="160" t="s">
        <v>1</v>
      </c>
      <c r="L530" s="159"/>
      <c r="M530" s="162"/>
      <c r="N530" s="163"/>
      <c r="O530" s="163"/>
      <c r="P530" s="163"/>
      <c r="Q530" s="163"/>
      <c r="R530" s="163"/>
      <c r="S530" s="163"/>
      <c r="T530" s="164"/>
      <c r="AT530" s="160" t="s">
        <v>171</v>
      </c>
      <c r="AU530" s="160" t="s">
        <v>81</v>
      </c>
      <c r="AV530" s="13" t="s">
        <v>19</v>
      </c>
      <c r="AW530" s="13" t="s">
        <v>31</v>
      </c>
      <c r="AX530" s="13" t="s">
        <v>74</v>
      </c>
      <c r="AY530" s="160" t="s">
        <v>160</v>
      </c>
    </row>
    <row r="531" spans="1:65" s="14" customFormat="1" x14ac:dyDescent="0.2">
      <c r="B531" s="165"/>
      <c r="D531" s="155" t="s">
        <v>171</v>
      </c>
      <c r="E531" s="166" t="s">
        <v>1</v>
      </c>
      <c r="F531" s="167" t="s">
        <v>1753</v>
      </c>
      <c r="H531" s="168">
        <v>90.89</v>
      </c>
      <c r="L531" s="165"/>
      <c r="M531" s="169"/>
      <c r="N531" s="170"/>
      <c r="O531" s="170"/>
      <c r="P531" s="170"/>
      <c r="Q531" s="170"/>
      <c r="R531" s="170"/>
      <c r="S531" s="170"/>
      <c r="T531" s="171"/>
      <c r="AT531" s="166" t="s">
        <v>171</v>
      </c>
      <c r="AU531" s="166" t="s">
        <v>81</v>
      </c>
      <c r="AV531" s="14" t="s">
        <v>81</v>
      </c>
      <c r="AW531" s="14" t="s">
        <v>31</v>
      </c>
      <c r="AX531" s="14" t="s">
        <v>74</v>
      </c>
      <c r="AY531" s="166" t="s">
        <v>160</v>
      </c>
    </row>
    <row r="532" spans="1:65" s="16" customFormat="1" x14ac:dyDescent="0.2">
      <c r="B532" s="179"/>
      <c r="D532" s="155" t="s">
        <v>171</v>
      </c>
      <c r="E532" s="180" t="s">
        <v>1</v>
      </c>
      <c r="F532" s="181" t="s">
        <v>216</v>
      </c>
      <c r="H532" s="182">
        <v>90.89</v>
      </c>
      <c r="L532" s="179"/>
      <c r="M532" s="183"/>
      <c r="N532" s="184"/>
      <c r="O532" s="184"/>
      <c r="P532" s="184"/>
      <c r="Q532" s="184"/>
      <c r="R532" s="184"/>
      <c r="S532" s="184"/>
      <c r="T532" s="185"/>
      <c r="AT532" s="180" t="s">
        <v>171</v>
      </c>
      <c r="AU532" s="180" t="s">
        <v>81</v>
      </c>
      <c r="AV532" s="16" t="s">
        <v>183</v>
      </c>
      <c r="AW532" s="16" t="s">
        <v>31</v>
      </c>
      <c r="AX532" s="16" t="s">
        <v>74</v>
      </c>
      <c r="AY532" s="180" t="s">
        <v>160</v>
      </c>
    </row>
    <row r="533" spans="1:65" s="15" customFormat="1" x14ac:dyDescent="0.2">
      <c r="B533" s="172"/>
      <c r="D533" s="155" t="s">
        <v>171</v>
      </c>
      <c r="E533" s="173" t="s">
        <v>1</v>
      </c>
      <c r="F533" s="174" t="s">
        <v>176</v>
      </c>
      <c r="H533" s="175">
        <v>211.19800000000001</v>
      </c>
      <c r="L533" s="172"/>
      <c r="M533" s="176"/>
      <c r="N533" s="177"/>
      <c r="O533" s="177"/>
      <c r="P533" s="177"/>
      <c r="Q533" s="177"/>
      <c r="R533" s="177"/>
      <c r="S533" s="177"/>
      <c r="T533" s="178"/>
      <c r="AT533" s="173" t="s">
        <v>171</v>
      </c>
      <c r="AU533" s="173" t="s">
        <v>81</v>
      </c>
      <c r="AV533" s="15" t="s">
        <v>167</v>
      </c>
      <c r="AW533" s="15" t="s">
        <v>31</v>
      </c>
      <c r="AX533" s="15" t="s">
        <v>19</v>
      </c>
      <c r="AY533" s="173" t="s">
        <v>160</v>
      </c>
    </row>
    <row r="534" spans="1:65" s="2" customFormat="1" ht="24" customHeight="1" x14ac:dyDescent="0.2">
      <c r="A534" s="30"/>
      <c r="B534" s="142"/>
      <c r="C534" s="143" t="s">
        <v>566</v>
      </c>
      <c r="D534" s="143" t="s">
        <v>162</v>
      </c>
      <c r="E534" s="144" t="s">
        <v>966</v>
      </c>
      <c r="F534" s="145" t="s">
        <v>967</v>
      </c>
      <c r="G534" s="146" t="s">
        <v>179</v>
      </c>
      <c r="H534" s="147">
        <v>6.3360000000000003</v>
      </c>
      <c r="I534" s="148">
        <v>0</v>
      </c>
      <c r="J534" s="148">
        <f>ROUND(I534*H534,2)</f>
        <v>0</v>
      </c>
      <c r="K534" s="145" t="s">
        <v>166</v>
      </c>
      <c r="L534" s="31"/>
      <c r="M534" s="149" t="s">
        <v>1</v>
      </c>
      <c r="N534" s="150" t="s">
        <v>39</v>
      </c>
      <c r="O534" s="151">
        <v>37.229999999999997</v>
      </c>
      <c r="P534" s="151">
        <f>O534*H534</f>
        <v>235.88927999999999</v>
      </c>
      <c r="Q534" s="151">
        <v>0.50375000000000003</v>
      </c>
      <c r="R534" s="151">
        <f>Q534*H534</f>
        <v>3.1917600000000004</v>
      </c>
      <c r="S534" s="151">
        <v>2.5</v>
      </c>
      <c r="T534" s="152">
        <f>S534*H534</f>
        <v>15.84</v>
      </c>
      <c r="U534" s="30"/>
      <c r="V534" s="30"/>
      <c r="W534" s="30"/>
      <c r="X534" s="30"/>
      <c r="Y534" s="30"/>
      <c r="Z534" s="30"/>
      <c r="AA534" s="30"/>
      <c r="AB534" s="30"/>
      <c r="AC534" s="30"/>
      <c r="AD534" s="30"/>
      <c r="AE534" s="30"/>
      <c r="AR534" s="153" t="s">
        <v>167</v>
      </c>
      <c r="AT534" s="153" t="s">
        <v>162</v>
      </c>
      <c r="AU534" s="153" t="s">
        <v>81</v>
      </c>
      <c r="AY534" s="18" t="s">
        <v>160</v>
      </c>
      <c r="BE534" s="154">
        <f>IF(N534="základní",J534,0)</f>
        <v>0</v>
      </c>
      <c r="BF534" s="154">
        <f>IF(N534="snížená",J534,0)</f>
        <v>0</v>
      </c>
      <c r="BG534" s="154">
        <f>IF(N534="zákl. přenesená",J534,0)</f>
        <v>0</v>
      </c>
      <c r="BH534" s="154">
        <f>IF(N534="sníž. přenesená",J534,0)</f>
        <v>0</v>
      </c>
      <c r="BI534" s="154">
        <f>IF(N534="nulová",J534,0)</f>
        <v>0</v>
      </c>
      <c r="BJ534" s="18" t="s">
        <v>19</v>
      </c>
      <c r="BK534" s="154">
        <f>ROUND(I534*H534,2)</f>
        <v>0</v>
      </c>
      <c r="BL534" s="18" t="s">
        <v>167</v>
      </c>
      <c r="BM534" s="153" t="s">
        <v>968</v>
      </c>
    </row>
    <row r="535" spans="1:65" s="2" customFormat="1" x14ac:dyDescent="0.2">
      <c r="A535" s="30"/>
      <c r="B535" s="31"/>
      <c r="C535" s="30"/>
      <c r="D535" s="155" t="s">
        <v>169</v>
      </c>
      <c r="E535" s="30"/>
      <c r="F535" s="156" t="s">
        <v>969</v>
      </c>
      <c r="G535" s="30"/>
      <c r="H535" s="30"/>
      <c r="I535" s="30"/>
      <c r="J535" s="30"/>
      <c r="K535" s="30"/>
      <c r="L535" s="31"/>
      <c r="M535" s="157"/>
      <c r="N535" s="158"/>
      <c r="O535" s="56"/>
      <c r="P535" s="56"/>
      <c r="Q535" s="56"/>
      <c r="R535" s="56"/>
      <c r="S535" s="56"/>
      <c r="T535" s="57"/>
      <c r="U535" s="30"/>
      <c r="V535" s="30"/>
      <c r="W535" s="30"/>
      <c r="X535" s="30"/>
      <c r="Y535" s="30"/>
      <c r="Z535" s="30"/>
      <c r="AA535" s="30"/>
      <c r="AB535" s="30"/>
      <c r="AC535" s="30"/>
      <c r="AD535" s="30"/>
      <c r="AE535" s="30"/>
      <c r="AT535" s="18" t="s">
        <v>169</v>
      </c>
      <c r="AU535" s="18" t="s">
        <v>81</v>
      </c>
    </row>
    <row r="536" spans="1:65" s="13" customFormat="1" x14ac:dyDescent="0.2">
      <c r="B536" s="159"/>
      <c r="D536" s="155" t="s">
        <v>171</v>
      </c>
      <c r="E536" s="160" t="s">
        <v>1</v>
      </c>
      <c r="F536" s="161" t="s">
        <v>970</v>
      </c>
      <c r="H536" s="160" t="s">
        <v>1</v>
      </c>
      <c r="L536" s="159"/>
      <c r="M536" s="162"/>
      <c r="N536" s="163"/>
      <c r="O536" s="163"/>
      <c r="P536" s="163"/>
      <c r="Q536" s="163"/>
      <c r="R536" s="163"/>
      <c r="S536" s="163"/>
      <c r="T536" s="164"/>
      <c r="AT536" s="160" t="s">
        <v>171</v>
      </c>
      <c r="AU536" s="160" t="s">
        <v>81</v>
      </c>
      <c r="AV536" s="13" t="s">
        <v>19</v>
      </c>
      <c r="AW536" s="13" t="s">
        <v>31</v>
      </c>
      <c r="AX536" s="13" t="s">
        <v>74</v>
      </c>
      <c r="AY536" s="160" t="s">
        <v>160</v>
      </c>
    </row>
    <row r="537" spans="1:65" s="14" customFormat="1" x14ac:dyDescent="0.2">
      <c r="B537" s="165"/>
      <c r="D537" s="155" t="s">
        <v>171</v>
      </c>
      <c r="E537" s="166" t="s">
        <v>1</v>
      </c>
      <c r="F537" s="167" t="s">
        <v>1754</v>
      </c>
      <c r="H537" s="168">
        <v>6.3360000000000003</v>
      </c>
      <c r="L537" s="165"/>
      <c r="M537" s="169"/>
      <c r="N537" s="170"/>
      <c r="O537" s="170"/>
      <c r="P537" s="170"/>
      <c r="Q537" s="170"/>
      <c r="R537" s="170"/>
      <c r="S537" s="170"/>
      <c r="T537" s="171"/>
      <c r="AT537" s="166" t="s">
        <v>171</v>
      </c>
      <c r="AU537" s="166" t="s">
        <v>81</v>
      </c>
      <c r="AV537" s="14" t="s">
        <v>81</v>
      </c>
      <c r="AW537" s="14" t="s">
        <v>31</v>
      </c>
      <c r="AX537" s="14" t="s">
        <v>19</v>
      </c>
      <c r="AY537" s="166" t="s">
        <v>160</v>
      </c>
    </row>
    <row r="538" spans="1:65" s="2" customFormat="1" ht="16.5" customHeight="1" x14ac:dyDescent="0.2">
      <c r="A538" s="30"/>
      <c r="B538" s="142"/>
      <c r="C538" s="187" t="s">
        <v>571</v>
      </c>
      <c r="D538" s="187" t="s">
        <v>291</v>
      </c>
      <c r="E538" s="188" t="s">
        <v>972</v>
      </c>
      <c r="F538" s="189" t="s">
        <v>973</v>
      </c>
      <c r="G538" s="190" t="s">
        <v>245</v>
      </c>
      <c r="H538" s="191">
        <v>19.007999999999999</v>
      </c>
      <c r="I538" s="192">
        <v>0</v>
      </c>
      <c r="J538" s="192">
        <f>ROUND(I538*H538,2)</f>
        <v>0</v>
      </c>
      <c r="K538" s="189" t="s">
        <v>166</v>
      </c>
      <c r="L538" s="193"/>
      <c r="M538" s="194" t="s">
        <v>1</v>
      </c>
      <c r="N538" s="195" t="s">
        <v>39</v>
      </c>
      <c r="O538" s="151">
        <v>0</v>
      </c>
      <c r="P538" s="151">
        <f>O538*H538</f>
        <v>0</v>
      </c>
      <c r="Q538" s="151">
        <v>1</v>
      </c>
      <c r="R538" s="151">
        <f>Q538*H538</f>
        <v>19.007999999999999</v>
      </c>
      <c r="S538" s="151">
        <v>0</v>
      </c>
      <c r="T538" s="152">
        <f>S538*H538</f>
        <v>0</v>
      </c>
      <c r="U538" s="30"/>
      <c r="V538" s="30"/>
      <c r="W538" s="30"/>
      <c r="X538" s="30"/>
      <c r="Y538" s="30"/>
      <c r="Z538" s="30"/>
      <c r="AA538" s="30"/>
      <c r="AB538" s="30"/>
      <c r="AC538" s="30"/>
      <c r="AD538" s="30"/>
      <c r="AE538" s="30"/>
      <c r="AR538" s="153" t="s">
        <v>231</v>
      </c>
      <c r="AT538" s="153" t="s">
        <v>291</v>
      </c>
      <c r="AU538" s="153" t="s">
        <v>81</v>
      </c>
      <c r="AY538" s="18" t="s">
        <v>160</v>
      </c>
      <c r="BE538" s="154">
        <f>IF(N538="základní",J538,0)</f>
        <v>0</v>
      </c>
      <c r="BF538" s="154">
        <f>IF(N538="snížená",J538,0)</f>
        <v>0</v>
      </c>
      <c r="BG538" s="154">
        <f>IF(N538="zákl. přenesená",J538,0)</f>
        <v>0</v>
      </c>
      <c r="BH538" s="154">
        <f>IF(N538="sníž. přenesená",J538,0)</f>
        <v>0</v>
      </c>
      <c r="BI538" s="154">
        <f>IF(N538="nulová",J538,0)</f>
        <v>0</v>
      </c>
      <c r="BJ538" s="18" t="s">
        <v>19</v>
      </c>
      <c r="BK538" s="154">
        <f>ROUND(I538*H538,2)</f>
        <v>0</v>
      </c>
      <c r="BL538" s="18" t="s">
        <v>167</v>
      </c>
      <c r="BM538" s="153" t="s">
        <v>974</v>
      </c>
    </row>
    <row r="539" spans="1:65" s="2" customFormat="1" x14ac:dyDescent="0.2">
      <c r="A539" s="30"/>
      <c r="B539" s="31"/>
      <c r="C539" s="30"/>
      <c r="D539" s="155" t="s">
        <v>169</v>
      </c>
      <c r="E539" s="30"/>
      <c r="F539" s="156" t="s">
        <v>973</v>
      </c>
      <c r="G539" s="30"/>
      <c r="H539" s="30"/>
      <c r="I539" s="30"/>
      <c r="J539" s="30"/>
      <c r="K539" s="30"/>
      <c r="L539" s="31"/>
      <c r="M539" s="157"/>
      <c r="N539" s="158"/>
      <c r="O539" s="56"/>
      <c r="P539" s="56"/>
      <c r="Q539" s="56"/>
      <c r="R539" s="56"/>
      <c r="S539" s="56"/>
      <c r="T539" s="57"/>
      <c r="U539" s="30"/>
      <c r="V539" s="30"/>
      <c r="W539" s="30"/>
      <c r="X539" s="30"/>
      <c r="Y539" s="30"/>
      <c r="Z539" s="30"/>
      <c r="AA539" s="30"/>
      <c r="AB539" s="30"/>
      <c r="AC539" s="30"/>
      <c r="AD539" s="30"/>
      <c r="AE539" s="30"/>
      <c r="AT539" s="18" t="s">
        <v>169</v>
      </c>
      <c r="AU539" s="18" t="s">
        <v>81</v>
      </c>
    </row>
    <row r="540" spans="1:65" s="14" customFormat="1" x14ac:dyDescent="0.2">
      <c r="B540" s="165"/>
      <c r="D540" s="155" t="s">
        <v>171</v>
      </c>
      <c r="E540" s="166" t="s">
        <v>1</v>
      </c>
      <c r="F540" s="167" t="s">
        <v>1755</v>
      </c>
      <c r="H540" s="168">
        <v>19.007999999999999</v>
      </c>
      <c r="L540" s="165"/>
      <c r="M540" s="169"/>
      <c r="N540" s="170"/>
      <c r="O540" s="170"/>
      <c r="P540" s="170"/>
      <c r="Q540" s="170"/>
      <c r="R540" s="170"/>
      <c r="S540" s="170"/>
      <c r="T540" s="171"/>
      <c r="AT540" s="166" t="s">
        <v>171</v>
      </c>
      <c r="AU540" s="166" t="s">
        <v>81</v>
      </c>
      <c r="AV540" s="14" t="s">
        <v>81</v>
      </c>
      <c r="AW540" s="14" t="s">
        <v>31</v>
      </c>
      <c r="AX540" s="14" t="s">
        <v>19</v>
      </c>
      <c r="AY540" s="166" t="s">
        <v>160</v>
      </c>
    </row>
    <row r="541" spans="1:65" s="2" customFormat="1" ht="24" customHeight="1" x14ac:dyDescent="0.2">
      <c r="A541" s="30"/>
      <c r="B541" s="142"/>
      <c r="C541" s="143" t="s">
        <v>576</v>
      </c>
      <c r="D541" s="143" t="s">
        <v>162</v>
      </c>
      <c r="E541" s="144" t="s">
        <v>976</v>
      </c>
      <c r="F541" s="145" t="s">
        <v>977</v>
      </c>
      <c r="G541" s="146" t="s">
        <v>165</v>
      </c>
      <c r="H541" s="147">
        <v>211.19800000000001</v>
      </c>
      <c r="I541" s="148">
        <v>0</v>
      </c>
      <c r="J541" s="148">
        <f>ROUND(I541*H541,2)</f>
        <v>0</v>
      </c>
      <c r="K541" s="145" t="s">
        <v>166</v>
      </c>
      <c r="L541" s="31"/>
      <c r="M541" s="149" t="s">
        <v>1</v>
      </c>
      <c r="N541" s="150" t="s">
        <v>39</v>
      </c>
      <c r="O541" s="151">
        <v>1.234</v>
      </c>
      <c r="P541" s="151">
        <f>O541*H541</f>
        <v>260.61833200000001</v>
      </c>
      <c r="Q541" s="151">
        <v>7.8163999999999997E-2</v>
      </c>
      <c r="R541" s="151">
        <f>Q541*H541</f>
        <v>16.508080472</v>
      </c>
      <c r="S541" s="151">
        <v>0</v>
      </c>
      <c r="T541" s="152">
        <f>S541*H541</f>
        <v>0</v>
      </c>
      <c r="U541" s="30"/>
      <c r="V541" s="30"/>
      <c r="W541" s="30"/>
      <c r="X541" s="30"/>
      <c r="Y541" s="30"/>
      <c r="Z541" s="30"/>
      <c r="AA541" s="30"/>
      <c r="AB541" s="30"/>
      <c r="AC541" s="30"/>
      <c r="AD541" s="30"/>
      <c r="AE541" s="30"/>
      <c r="AR541" s="153" t="s">
        <v>167</v>
      </c>
      <c r="AT541" s="153" t="s">
        <v>162</v>
      </c>
      <c r="AU541" s="153" t="s">
        <v>81</v>
      </c>
      <c r="AY541" s="18" t="s">
        <v>160</v>
      </c>
      <c r="BE541" s="154">
        <f>IF(N541="základní",J541,0)</f>
        <v>0</v>
      </c>
      <c r="BF541" s="154">
        <f>IF(N541="snížená",J541,0)</f>
        <v>0</v>
      </c>
      <c r="BG541" s="154">
        <f>IF(N541="zákl. přenesená",J541,0)</f>
        <v>0</v>
      </c>
      <c r="BH541" s="154">
        <f>IF(N541="sníž. přenesená",J541,0)</f>
        <v>0</v>
      </c>
      <c r="BI541" s="154">
        <f>IF(N541="nulová",J541,0)</f>
        <v>0</v>
      </c>
      <c r="BJ541" s="18" t="s">
        <v>19</v>
      </c>
      <c r="BK541" s="154">
        <f>ROUND(I541*H541,2)</f>
        <v>0</v>
      </c>
      <c r="BL541" s="18" t="s">
        <v>167</v>
      </c>
      <c r="BM541" s="153" t="s">
        <v>978</v>
      </c>
    </row>
    <row r="542" spans="1:65" s="2" customFormat="1" ht="19.5" x14ac:dyDescent="0.2">
      <c r="A542" s="30"/>
      <c r="B542" s="31"/>
      <c r="C542" s="30"/>
      <c r="D542" s="155" t="s">
        <v>169</v>
      </c>
      <c r="E542" s="30"/>
      <c r="F542" s="156" t="s">
        <v>979</v>
      </c>
      <c r="G542" s="30"/>
      <c r="H542" s="30"/>
      <c r="I542" s="30"/>
      <c r="J542" s="30"/>
      <c r="K542" s="30"/>
      <c r="L542" s="31"/>
      <c r="M542" s="157"/>
      <c r="N542" s="158"/>
      <c r="O542" s="56"/>
      <c r="P542" s="56"/>
      <c r="Q542" s="56"/>
      <c r="R542" s="56"/>
      <c r="S542" s="56"/>
      <c r="T542" s="57"/>
      <c r="U542" s="30"/>
      <c r="V542" s="30"/>
      <c r="W542" s="30"/>
      <c r="X542" s="30"/>
      <c r="Y542" s="30"/>
      <c r="Z542" s="30"/>
      <c r="AA542" s="30"/>
      <c r="AB542" s="30"/>
      <c r="AC542" s="30"/>
      <c r="AD542" s="30"/>
      <c r="AE542" s="30"/>
      <c r="AT542" s="18" t="s">
        <v>169</v>
      </c>
      <c r="AU542" s="18" t="s">
        <v>81</v>
      </c>
    </row>
    <row r="543" spans="1:65" s="13" customFormat="1" x14ac:dyDescent="0.2">
      <c r="B543" s="159"/>
      <c r="D543" s="155" t="s">
        <v>171</v>
      </c>
      <c r="E543" s="160" t="s">
        <v>1</v>
      </c>
      <c r="F543" s="161" t="s">
        <v>941</v>
      </c>
      <c r="H543" s="160" t="s">
        <v>1</v>
      </c>
      <c r="L543" s="159"/>
      <c r="M543" s="162"/>
      <c r="N543" s="163"/>
      <c r="O543" s="163"/>
      <c r="P543" s="163"/>
      <c r="Q543" s="163"/>
      <c r="R543" s="163"/>
      <c r="S543" s="163"/>
      <c r="T543" s="164"/>
      <c r="AT543" s="160" t="s">
        <v>171</v>
      </c>
      <c r="AU543" s="160" t="s">
        <v>81</v>
      </c>
      <c r="AV543" s="13" t="s">
        <v>19</v>
      </c>
      <c r="AW543" s="13" t="s">
        <v>31</v>
      </c>
      <c r="AX543" s="13" t="s">
        <v>74</v>
      </c>
      <c r="AY543" s="160" t="s">
        <v>160</v>
      </c>
    </row>
    <row r="544" spans="1:65" s="14" customFormat="1" x14ac:dyDescent="0.2">
      <c r="B544" s="165"/>
      <c r="D544" s="155" t="s">
        <v>171</v>
      </c>
      <c r="E544" s="166" t="s">
        <v>1</v>
      </c>
      <c r="F544" s="167" t="s">
        <v>1750</v>
      </c>
      <c r="H544" s="168">
        <v>52.308</v>
      </c>
      <c r="L544" s="165"/>
      <c r="M544" s="169"/>
      <c r="N544" s="170"/>
      <c r="O544" s="170"/>
      <c r="P544" s="170"/>
      <c r="Q544" s="170"/>
      <c r="R544" s="170"/>
      <c r="S544" s="170"/>
      <c r="T544" s="171"/>
      <c r="AT544" s="166" t="s">
        <v>171</v>
      </c>
      <c r="AU544" s="166" t="s">
        <v>81</v>
      </c>
      <c r="AV544" s="14" t="s">
        <v>81</v>
      </c>
      <c r="AW544" s="14" t="s">
        <v>31</v>
      </c>
      <c r="AX544" s="14" t="s">
        <v>74</v>
      </c>
      <c r="AY544" s="166" t="s">
        <v>160</v>
      </c>
    </row>
    <row r="545" spans="1:65" s="13" customFormat="1" x14ac:dyDescent="0.2">
      <c r="B545" s="159"/>
      <c r="D545" s="155" t="s">
        <v>171</v>
      </c>
      <c r="E545" s="160" t="s">
        <v>1</v>
      </c>
      <c r="F545" s="161" t="s">
        <v>1269</v>
      </c>
      <c r="H545" s="160" t="s">
        <v>1</v>
      </c>
      <c r="L545" s="159"/>
      <c r="M545" s="162"/>
      <c r="N545" s="163"/>
      <c r="O545" s="163"/>
      <c r="P545" s="163"/>
      <c r="Q545" s="163"/>
      <c r="R545" s="163"/>
      <c r="S545" s="163"/>
      <c r="T545" s="164"/>
      <c r="AT545" s="160" t="s">
        <v>171</v>
      </c>
      <c r="AU545" s="160" t="s">
        <v>81</v>
      </c>
      <c r="AV545" s="13" t="s">
        <v>19</v>
      </c>
      <c r="AW545" s="13" t="s">
        <v>31</v>
      </c>
      <c r="AX545" s="13" t="s">
        <v>74</v>
      </c>
      <c r="AY545" s="160" t="s">
        <v>160</v>
      </c>
    </row>
    <row r="546" spans="1:65" s="14" customFormat="1" x14ac:dyDescent="0.2">
      <c r="B546" s="165"/>
      <c r="D546" s="155" t="s">
        <v>171</v>
      </c>
      <c r="E546" s="166" t="s">
        <v>1</v>
      </c>
      <c r="F546" s="167" t="s">
        <v>1751</v>
      </c>
      <c r="H546" s="168">
        <v>18</v>
      </c>
      <c r="L546" s="165"/>
      <c r="M546" s="169"/>
      <c r="N546" s="170"/>
      <c r="O546" s="170"/>
      <c r="P546" s="170"/>
      <c r="Q546" s="170"/>
      <c r="R546" s="170"/>
      <c r="S546" s="170"/>
      <c r="T546" s="171"/>
      <c r="AT546" s="166" t="s">
        <v>171</v>
      </c>
      <c r="AU546" s="166" t="s">
        <v>81</v>
      </c>
      <c r="AV546" s="14" t="s">
        <v>81</v>
      </c>
      <c r="AW546" s="14" t="s">
        <v>31</v>
      </c>
      <c r="AX546" s="14" t="s">
        <v>74</v>
      </c>
      <c r="AY546" s="166" t="s">
        <v>160</v>
      </c>
    </row>
    <row r="547" spans="1:65" s="13" customFormat="1" x14ac:dyDescent="0.2">
      <c r="B547" s="159"/>
      <c r="D547" s="155" t="s">
        <v>171</v>
      </c>
      <c r="E547" s="160" t="s">
        <v>1</v>
      </c>
      <c r="F547" s="161" t="s">
        <v>1270</v>
      </c>
      <c r="H547" s="160" t="s">
        <v>1</v>
      </c>
      <c r="L547" s="159"/>
      <c r="M547" s="162"/>
      <c r="N547" s="163"/>
      <c r="O547" s="163"/>
      <c r="P547" s="163"/>
      <c r="Q547" s="163"/>
      <c r="R547" s="163"/>
      <c r="S547" s="163"/>
      <c r="T547" s="164"/>
      <c r="AT547" s="160" t="s">
        <v>171</v>
      </c>
      <c r="AU547" s="160" t="s">
        <v>81</v>
      </c>
      <c r="AV547" s="13" t="s">
        <v>19</v>
      </c>
      <c r="AW547" s="13" t="s">
        <v>31</v>
      </c>
      <c r="AX547" s="13" t="s">
        <v>74</v>
      </c>
      <c r="AY547" s="160" t="s">
        <v>160</v>
      </c>
    </row>
    <row r="548" spans="1:65" s="14" customFormat="1" x14ac:dyDescent="0.2">
      <c r="B548" s="165"/>
      <c r="D548" s="155" t="s">
        <v>171</v>
      </c>
      <c r="E548" s="166" t="s">
        <v>1</v>
      </c>
      <c r="F548" s="167" t="s">
        <v>1740</v>
      </c>
      <c r="H548" s="168">
        <v>26.8</v>
      </c>
      <c r="L548" s="165"/>
      <c r="M548" s="169"/>
      <c r="N548" s="170"/>
      <c r="O548" s="170"/>
      <c r="P548" s="170"/>
      <c r="Q548" s="170"/>
      <c r="R548" s="170"/>
      <c r="S548" s="170"/>
      <c r="T548" s="171"/>
      <c r="AT548" s="166" t="s">
        <v>171</v>
      </c>
      <c r="AU548" s="166" t="s">
        <v>81</v>
      </c>
      <c r="AV548" s="14" t="s">
        <v>81</v>
      </c>
      <c r="AW548" s="14" t="s">
        <v>31</v>
      </c>
      <c r="AX548" s="14" t="s">
        <v>74</v>
      </c>
      <c r="AY548" s="166" t="s">
        <v>160</v>
      </c>
    </row>
    <row r="549" spans="1:65" s="13" customFormat="1" x14ac:dyDescent="0.2">
      <c r="B549" s="159"/>
      <c r="D549" s="155" t="s">
        <v>171</v>
      </c>
      <c r="E549" s="160" t="s">
        <v>1</v>
      </c>
      <c r="F549" s="161" t="s">
        <v>900</v>
      </c>
      <c r="H549" s="160" t="s">
        <v>1</v>
      </c>
      <c r="L549" s="159"/>
      <c r="M549" s="162"/>
      <c r="N549" s="163"/>
      <c r="O549" s="163"/>
      <c r="P549" s="163"/>
      <c r="Q549" s="163"/>
      <c r="R549" s="163"/>
      <c r="S549" s="163"/>
      <c r="T549" s="164"/>
      <c r="AT549" s="160" t="s">
        <v>171</v>
      </c>
      <c r="AU549" s="160" t="s">
        <v>81</v>
      </c>
      <c r="AV549" s="13" t="s">
        <v>19</v>
      </c>
      <c r="AW549" s="13" t="s">
        <v>31</v>
      </c>
      <c r="AX549" s="13" t="s">
        <v>74</v>
      </c>
      <c r="AY549" s="160" t="s">
        <v>160</v>
      </c>
    </row>
    <row r="550" spans="1:65" s="13" customFormat="1" x14ac:dyDescent="0.2">
      <c r="B550" s="159"/>
      <c r="D550" s="155" t="s">
        <v>171</v>
      </c>
      <c r="E550" s="160" t="s">
        <v>1</v>
      </c>
      <c r="F550" s="161" t="s">
        <v>1271</v>
      </c>
      <c r="H550" s="160" t="s">
        <v>1</v>
      </c>
      <c r="L550" s="159"/>
      <c r="M550" s="162"/>
      <c r="N550" s="163"/>
      <c r="O550" s="163"/>
      <c r="P550" s="163"/>
      <c r="Q550" s="163"/>
      <c r="R550" s="163"/>
      <c r="S550" s="163"/>
      <c r="T550" s="164"/>
      <c r="AT550" s="160" t="s">
        <v>171</v>
      </c>
      <c r="AU550" s="160" t="s">
        <v>81</v>
      </c>
      <c r="AV550" s="13" t="s">
        <v>19</v>
      </c>
      <c r="AW550" s="13" t="s">
        <v>31</v>
      </c>
      <c r="AX550" s="13" t="s">
        <v>74</v>
      </c>
      <c r="AY550" s="160" t="s">
        <v>160</v>
      </c>
    </row>
    <row r="551" spans="1:65" s="14" customFormat="1" x14ac:dyDescent="0.2">
      <c r="B551" s="165"/>
      <c r="D551" s="155" t="s">
        <v>171</v>
      </c>
      <c r="E551" s="166" t="s">
        <v>1</v>
      </c>
      <c r="F551" s="167" t="s">
        <v>1752</v>
      </c>
      <c r="H551" s="168">
        <v>11.2</v>
      </c>
      <c r="L551" s="165"/>
      <c r="M551" s="169"/>
      <c r="N551" s="170"/>
      <c r="O551" s="170"/>
      <c r="P551" s="170"/>
      <c r="Q551" s="170"/>
      <c r="R551" s="170"/>
      <c r="S551" s="170"/>
      <c r="T551" s="171"/>
      <c r="AT551" s="166" t="s">
        <v>171</v>
      </c>
      <c r="AU551" s="166" t="s">
        <v>81</v>
      </c>
      <c r="AV551" s="14" t="s">
        <v>81</v>
      </c>
      <c r="AW551" s="14" t="s">
        <v>31</v>
      </c>
      <c r="AX551" s="14" t="s">
        <v>74</v>
      </c>
      <c r="AY551" s="166" t="s">
        <v>160</v>
      </c>
    </row>
    <row r="552" spans="1:65" s="13" customFormat="1" x14ac:dyDescent="0.2">
      <c r="B552" s="159"/>
      <c r="D552" s="155" t="s">
        <v>171</v>
      </c>
      <c r="E552" s="160" t="s">
        <v>1</v>
      </c>
      <c r="F552" s="161" t="s">
        <v>1273</v>
      </c>
      <c r="H552" s="160" t="s">
        <v>1</v>
      </c>
      <c r="L552" s="159"/>
      <c r="M552" s="162"/>
      <c r="N552" s="163"/>
      <c r="O552" s="163"/>
      <c r="P552" s="163"/>
      <c r="Q552" s="163"/>
      <c r="R552" s="163"/>
      <c r="S552" s="163"/>
      <c r="T552" s="164"/>
      <c r="AT552" s="160" t="s">
        <v>171</v>
      </c>
      <c r="AU552" s="160" t="s">
        <v>81</v>
      </c>
      <c r="AV552" s="13" t="s">
        <v>19</v>
      </c>
      <c r="AW552" s="13" t="s">
        <v>31</v>
      </c>
      <c r="AX552" s="13" t="s">
        <v>74</v>
      </c>
      <c r="AY552" s="160" t="s">
        <v>160</v>
      </c>
    </row>
    <row r="553" spans="1:65" s="14" customFormat="1" x14ac:dyDescent="0.2">
      <c r="B553" s="165"/>
      <c r="D553" s="155" t="s">
        <v>171</v>
      </c>
      <c r="E553" s="166" t="s">
        <v>1</v>
      </c>
      <c r="F553" s="167" t="s">
        <v>257</v>
      </c>
      <c r="H553" s="168">
        <v>12</v>
      </c>
      <c r="L553" s="165"/>
      <c r="M553" s="169"/>
      <c r="N553" s="170"/>
      <c r="O553" s="170"/>
      <c r="P553" s="170"/>
      <c r="Q553" s="170"/>
      <c r="R553" s="170"/>
      <c r="S553" s="170"/>
      <c r="T553" s="171"/>
      <c r="AT553" s="166" t="s">
        <v>171</v>
      </c>
      <c r="AU553" s="166" t="s">
        <v>81</v>
      </c>
      <c r="AV553" s="14" t="s">
        <v>81</v>
      </c>
      <c r="AW553" s="14" t="s">
        <v>31</v>
      </c>
      <c r="AX553" s="14" t="s">
        <v>74</v>
      </c>
      <c r="AY553" s="166" t="s">
        <v>160</v>
      </c>
    </row>
    <row r="554" spans="1:65" s="16" customFormat="1" x14ac:dyDescent="0.2">
      <c r="B554" s="179"/>
      <c r="D554" s="155" t="s">
        <v>171</v>
      </c>
      <c r="E554" s="180" t="s">
        <v>1</v>
      </c>
      <c r="F554" s="181" t="s">
        <v>216</v>
      </c>
      <c r="H554" s="182">
        <v>120.30800000000001</v>
      </c>
      <c r="L554" s="179"/>
      <c r="M554" s="183"/>
      <c r="N554" s="184"/>
      <c r="O554" s="184"/>
      <c r="P554" s="184"/>
      <c r="Q554" s="184"/>
      <c r="R554" s="184"/>
      <c r="S554" s="184"/>
      <c r="T554" s="185"/>
      <c r="AT554" s="180" t="s">
        <v>171</v>
      </c>
      <c r="AU554" s="180" t="s">
        <v>81</v>
      </c>
      <c r="AV554" s="16" t="s">
        <v>183</v>
      </c>
      <c r="AW554" s="16" t="s">
        <v>31</v>
      </c>
      <c r="AX554" s="16" t="s">
        <v>74</v>
      </c>
      <c r="AY554" s="180" t="s">
        <v>160</v>
      </c>
    </row>
    <row r="555" spans="1:65" s="13" customFormat="1" x14ac:dyDescent="0.2">
      <c r="B555" s="159"/>
      <c r="D555" s="155" t="s">
        <v>171</v>
      </c>
      <c r="E555" s="160" t="s">
        <v>1</v>
      </c>
      <c r="F555" s="161" t="s">
        <v>1277</v>
      </c>
      <c r="H555" s="160" t="s">
        <v>1</v>
      </c>
      <c r="L555" s="159"/>
      <c r="M555" s="162"/>
      <c r="N555" s="163"/>
      <c r="O555" s="163"/>
      <c r="P555" s="163"/>
      <c r="Q555" s="163"/>
      <c r="R555" s="163"/>
      <c r="S555" s="163"/>
      <c r="T555" s="164"/>
      <c r="AT555" s="160" t="s">
        <v>171</v>
      </c>
      <c r="AU555" s="160" t="s">
        <v>81</v>
      </c>
      <c r="AV555" s="13" t="s">
        <v>19</v>
      </c>
      <c r="AW555" s="13" t="s">
        <v>31</v>
      </c>
      <c r="AX555" s="13" t="s">
        <v>74</v>
      </c>
      <c r="AY555" s="160" t="s">
        <v>160</v>
      </c>
    </row>
    <row r="556" spans="1:65" s="14" customFormat="1" x14ac:dyDescent="0.2">
      <c r="B556" s="165"/>
      <c r="D556" s="155" t="s">
        <v>171</v>
      </c>
      <c r="E556" s="166" t="s">
        <v>1</v>
      </c>
      <c r="F556" s="167" t="s">
        <v>1753</v>
      </c>
      <c r="H556" s="168">
        <v>90.89</v>
      </c>
      <c r="L556" s="165"/>
      <c r="M556" s="169"/>
      <c r="N556" s="170"/>
      <c r="O556" s="170"/>
      <c r="P556" s="170"/>
      <c r="Q556" s="170"/>
      <c r="R556" s="170"/>
      <c r="S556" s="170"/>
      <c r="T556" s="171"/>
      <c r="AT556" s="166" t="s">
        <v>171</v>
      </c>
      <c r="AU556" s="166" t="s">
        <v>81</v>
      </c>
      <c r="AV556" s="14" t="s">
        <v>81</v>
      </c>
      <c r="AW556" s="14" t="s">
        <v>31</v>
      </c>
      <c r="AX556" s="14" t="s">
        <v>74</v>
      </c>
      <c r="AY556" s="166" t="s">
        <v>160</v>
      </c>
    </row>
    <row r="557" spans="1:65" s="16" customFormat="1" x14ac:dyDescent="0.2">
      <c r="B557" s="179"/>
      <c r="D557" s="155" t="s">
        <v>171</v>
      </c>
      <c r="E557" s="180" t="s">
        <v>1</v>
      </c>
      <c r="F557" s="181" t="s">
        <v>216</v>
      </c>
      <c r="H557" s="182">
        <v>90.89</v>
      </c>
      <c r="L557" s="179"/>
      <c r="M557" s="183"/>
      <c r="N557" s="184"/>
      <c r="O557" s="184"/>
      <c r="P557" s="184"/>
      <c r="Q557" s="184"/>
      <c r="R557" s="184"/>
      <c r="S557" s="184"/>
      <c r="T557" s="185"/>
      <c r="AT557" s="180" t="s">
        <v>171</v>
      </c>
      <c r="AU557" s="180" t="s">
        <v>81</v>
      </c>
      <c r="AV557" s="16" t="s">
        <v>183</v>
      </c>
      <c r="AW557" s="16" t="s">
        <v>31</v>
      </c>
      <c r="AX557" s="16" t="s">
        <v>74</v>
      </c>
      <c r="AY557" s="180" t="s">
        <v>160</v>
      </c>
    </row>
    <row r="558" spans="1:65" s="15" customFormat="1" x14ac:dyDescent="0.2">
      <c r="B558" s="172"/>
      <c r="D558" s="155" t="s">
        <v>171</v>
      </c>
      <c r="E558" s="173" t="s">
        <v>1</v>
      </c>
      <c r="F558" s="174" t="s">
        <v>176</v>
      </c>
      <c r="H558" s="175">
        <v>211.19800000000001</v>
      </c>
      <c r="L558" s="172"/>
      <c r="M558" s="176"/>
      <c r="N558" s="177"/>
      <c r="O558" s="177"/>
      <c r="P558" s="177"/>
      <c r="Q558" s="177"/>
      <c r="R558" s="177"/>
      <c r="S558" s="177"/>
      <c r="T558" s="178"/>
      <c r="AT558" s="173" t="s">
        <v>171</v>
      </c>
      <c r="AU558" s="173" t="s">
        <v>81</v>
      </c>
      <c r="AV558" s="15" t="s">
        <v>167</v>
      </c>
      <c r="AW558" s="15" t="s">
        <v>31</v>
      </c>
      <c r="AX558" s="15" t="s">
        <v>19</v>
      </c>
      <c r="AY558" s="173" t="s">
        <v>160</v>
      </c>
    </row>
    <row r="559" spans="1:65" s="2" customFormat="1" ht="24" customHeight="1" x14ac:dyDescent="0.2">
      <c r="A559" s="30"/>
      <c r="B559" s="142"/>
      <c r="C559" s="143" t="s">
        <v>583</v>
      </c>
      <c r="D559" s="143" t="s">
        <v>162</v>
      </c>
      <c r="E559" s="144" t="s">
        <v>980</v>
      </c>
      <c r="F559" s="145" t="s">
        <v>981</v>
      </c>
      <c r="G559" s="146" t="s">
        <v>165</v>
      </c>
      <c r="H559" s="147">
        <v>211.19800000000001</v>
      </c>
      <c r="I559" s="148">
        <v>0</v>
      </c>
      <c r="J559" s="148">
        <f>ROUND(I559*H559,2)</f>
        <v>0</v>
      </c>
      <c r="K559" s="145" t="s">
        <v>166</v>
      </c>
      <c r="L559" s="31"/>
      <c r="M559" s="149" t="s">
        <v>1</v>
      </c>
      <c r="N559" s="150" t="s">
        <v>39</v>
      </c>
      <c r="O559" s="151">
        <v>0.92</v>
      </c>
      <c r="P559" s="151">
        <f>O559*H559</f>
        <v>194.30216000000001</v>
      </c>
      <c r="Q559" s="151">
        <v>0</v>
      </c>
      <c r="R559" s="151">
        <f>Q559*H559</f>
        <v>0</v>
      </c>
      <c r="S559" s="151">
        <v>0</v>
      </c>
      <c r="T559" s="152">
        <f>S559*H559</f>
        <v>0</v>
      </c>
      <c r="U559" s="30"/>
      <c r="V559" s="30"/>
      <c r="W559" s="30"/>
      <c r="X559" s="30"/>
      <c r="Y559" s="30"/>
      <c r="Z559" s="30"/>
      <c r="AA559" s="30"/>
      <c r="AB559" s="30"/>
      <c r="AC559" s="30"/>
      <c r="AD559" s="30"/>
      <c r="AE559" s="30"/>
      <c r="AR559" s="153" t="s">
        <v>167</v>
      </c>
      <c r="AT559" s="153" t="s">
        <v>162</v>
      </c>
      <c r="AU559" s="153" t="s">
        <v>81</v>
      </c>
      <c r="AY559" s="18" t="s">
        <v>160</v>
      </c>
      <c r="BE559" s="154">
        <f>IF(N559="základní",J559,0)</f>
        <v>0</v>
      </c>
      <c r="BF559" s="154">
        <f>IF(N559="snížená",J559,0)</f>
        <v>0</v>
      </c>
      <c r="BG559" s="154">
        <f>IF(N559="zákl. přenesená",J559,0)</f>
        <v>0</v>
      </c>
      <c r="BH559" s="154">
        <f>IF(N559="sníž. přenesená",J559,0)</f>
        <v>0</v>
      </c>
      <c r="BI559" s="154">
        <f>IF(N559="nulová",J559,0)</f>
        <v>0</v>
      </c>
      <c r="BJ559" s="18" t="s">
        <v>19</v>
      </c>
      <c r="BK559" s="154">
        <f>ROUND(I559*H559,2)</f>
        <v>0</v>
      </c>
      <c r="BL559" s="18" t="s">
        <v>167</v>
      </c>
      <c r="BM559" s="153" t="s">
        <v>982</v>
      </c>
    </row>
    <row r="560" spans="1:65" s="2" customFormat="1" ht="19.5" x14ac:dyDescent="0.2">
      <c r="A560" s="30"/>
      <c r="B560" s="31"/>
      <c r="C560" s="30"/>
      <c r="D560" s="155" t="s">
        <v>169</v>
      </c>
      <c r="E560" s="30"/>
      <c r="F560" s="156" t="s">
        <v>983</v>
      </c>
      <c r="G560" s="30"/>
      <c r="H560" s="30"/>
      <c r="I560" s="30"/>
      <c r="J560" s="30"/>
      <c r="K560" s="30"/>
      <c r="L560" s="31"/>
      <c r="M560" s="157"/>
      <c r="N560" s="158"/>
      <c r="O560" s="56"/>
      <c r="P560" s="56"/>
      <c r="Q560" s="56"/>
      <c r="R560" s="56"/>
      <c r="S560" s="56"/>
      <c r="T560" s="57"/>
      <c r="U560" s="30"/>
      <c r="V560" s="30"/>
      <c r="W560" s="30"/>
      <c r="X560" s="30"/>
      <c r="Y560" s="30"/>
      <c r="Z560" s="30"/>
      <c r="AA560" s="30"/>
      <c r="AB560" s="30"/>
      <c r="AC560" s="30"/>
      <c r="AD560" s="30"/>
      <c r="AE560" s="30"/>
      <c r="AT560" s="18" t="s">
        <v>169</v>
      </c>
      <c r="AU560" s="18" t="s">
        <v>81</v>
      </c>
    </row>
    <row r="561" spans="2:51" s="13" customFormat="1" x14ac:dyDescent="0.2">
      <c r="B561" s="159"/>
      <c r="D561" s="155" t="s">
        <v>171</v>
      </c>
      <c r="E561" s="160" t="s">
        <v>1</v>
      </c>
      <c r="F561" s="161" t="s">
        <v>941</v>
      </c>
      <c r="H561" s="160" t="s">
        <v>1</v>
      </c>
      <c r="L561" s="159"/>
      <c r="M561" s="162"/>
      <c r="N561" s="163"/>
      <c r="O561" s="163"/>
      <c r="P561" s="163"/>
      <c r="Q561" s="163"/>
      <c r="R561" s="163"/>
      <c r="S561" s="163"/>
      <c r="T561" s="164"/>
      <c r="AT561" s="160" t="s">
        <v>171</v>
      </c>
      <c r="AU561" s="160" t="s">
        <v>81</v>
      </c>
      <c r="AV561" s="13" t="s">
        <v>19</v>
      </c>
      <c r="AW561" s="13" t="s">
        <v>31</v>
      </c>
      <c r="AX561" s="13" t="s">
        <v>74</v>
      </c>
      <c r="AY561" s="160" t="s">
        <v>160</v>
      </c>
    </row>
    <row r="562" spans="2:51" s="14" customFormat="1" x14ac:dyDescent="0.2">
      <c r="B562" s="165"/>
      <c r="D562" s="155" t="s">
        <v>171</v>
      </c>
      <c r="E562" s="166" t="s">
        <v>1</v>
      </c>
      <c r="F562" s="167" t="s">
        <v>1750</v>
      </c>
      <c r="H562" s="168">
        <v>52.308</v>
      </c>
      <c r="L562" s="165"/>
      <c r="M562" s="169"/>
      <c r="N562" s="170"/>
      <c r="O562" s="170"/>
      <c r="P562" s="170"/>
      <c r="Q562" s="170"/>
      <c r="R562" s="170"/>
      <c r="S562" s="170"/>
      <c r="T562" s="171"/>
      <c r="AT562" s="166" t="s">
        <v>171</v>
      </c>
      <c r="AU562" s="166" t="s">
        <v>81</v>
      </c>
      <c r="AV562" s="14" t="s">
        <v>81</v>
      </c>
      <c r="AW562" s="14" t="s">
        <v>31</v>
      </c>
      <c r="AX562" s="14" t="s">
        <v>74</v>
      </c>
      <c r="AY562" s="166" t="s">
        <v>160</v>
      </c>
    </row>
    <row r="563" spans="2:51" s="13" customFormat="1" x14ac:dyDescent="0.2">
      <c r="B563" s="159"/>
      <c r="D563" s="155" t="s">
        <v>171</v>
      </c>
      <c r="E563" s="160" t="s">
        <v>1</v>
      </c>
      <c r="F563" s="161" t="s">
        <v>1269</v>
      </c>
      <c r="H563" s="160" t="s">
        <v>1</v>
      </c>
      <c r="L563" s="159"/>
      <c r="M563" s="162"/>
      <c r="N563" s="163"/>
      <c r="O563" s="163"/>
      <c r="P563" s="163"/>
      <c r="Q563" s="163"/>
      <c r="R563" s="163"/>
      <c r="S563" s="163"/>
      <c r="T563" s="164"/>
      <c r="AT563" s="160" t="s">
        <v>171</v>
      </c>
      <c r="AU563" s="160" t="s">
        <v>81</v>
      </c>
      <c r="AV563" s="13" t="s">
        <v>19</v>
      </c>
      <c r="AW563" s="13" t="s">
        <v>31</v>
      </c>
      <c r="AX563" s="13" t="s">
        <v>74</v>
      </c>
      <c r="AY563" s="160" t="s">
        <v>160</v>
      </c>
    </row>
    <row r="564" spans="2:51" s="14" customFormat="1" x14ac:dyDescent="0.2">
      <c r="B564" s="165"/>
      <c r="D564" s="155" t="s">
        <v>171</v>
      </c>
      <c r="E564" s="166" t="s">
        <v>1</v>
      </c>
      <c r="F564" s="167" t="s">
        <v>1751</v>
      </c>
      <c r="H564" s="168">
        <v>18</v>
      </c>
      <c r="L564" s="165"/>
      <c r="M564" s="169"/>
      <c r="N564" s="170"/>
      <c r="O564" s="170"/>
      <c r="P564" s="170"/>
      <c r="Q564" s="170"/>
      <c r="R564" s="170"/>
      <c r="S564" s="170"/>
      <c r="T564" s="171"/>
      <c r="AT564" s="166" t="s">
        <v>171</v>
      </c>
      <c r="AU564" s="166" t="s">
        <v>81</v>
      </c>
      <c r="AV564" s="14" t="s">
        <v>81</v>
      </c>
      <c r="AW564" s="14" t="s">
        <v>31</v>
      </c>
      <c r="AX564" s="14" t="s">
        <v>74</v>
      </c>
      <c r="AY564" s="166" t="s">
        <v>160</v>
      </c>
    </row>
    <row r="565" spans="2:51" s="13" customFormat="1" x14ac:dyDescent="0.2">
      <c r="B565" s="159"/>
      <c r="D565" s="155" t="s">
        <v>171</v>
      </c>
      <c r="E565" s="160" t="s">
        <v>1</v>
      </c>
      <c r="F565" s="161" t="s">
        <v>1270</v>
      </c>
      <c r="H565" s="160" t="s">
        <v>1</v>
      </c>
      <c r="L565" s="159"/>
      <c r="M565" s="162"/>
      <c r="N565" s="163"/>
      <c r="O565" s="163"/>
      <c r="P565" s="163"/>
      <c r="Q565" s="163"/>
      <c r="R565" s="163"/>
      <c r="S565" s="163"/>
      <c r="T565" s="164"/>
      <c r="AT565" s="160" t="s">
        <v>171</v>
      </c>
      <c r="AU565" s="160" t="s">
        <v>81</v>
      </c>
      <c r="AV565" s="13" t="s">
        <v>19</v>
      </c>
      <c r="AW565" s="13" t="s">
        <v>31</v>
      </c>
      <c r="AX565" s="13" t="s">
        <v>74</v>
      </c>
      <c r="AY565" s="160" t="s">
        <v>160</v>
      </c>
    </row>
    <row r="566" spans="2:51" s="14" customFormat="1" x14ac:dyDescent="0.2">
      <c r="B566" s="165"/>
      <c r="D566" s="155" t="s">
        <v>171</v>
      </c>
      <c r="E566" s="166" t="s">
        <v>1</v>
      </c>
      <c r="F566" s="167" t="s">
        <v>1740</v>
      </c>
      <c r="H566" s="168">
        <v>26.8</v>
      </c>
      <c r="L566" s="165"/>
      <c r="M566" s="169"/>
      <c r="N566" s="170"/>
      <c r="O566" s="170"/>
      <c r="P566" s="170"/>
      <c r="Q566" s="170"/>
      <c r="R566" s="170"/>
      <c r="S566" s="170"/>
      <c r="T566" s="171"/>
      <c r="AT566" s="166" t="s">
        <v>171</v>
      </c>
      <c r="AU566" s="166" t="s">
        <v>81</v>
      </c>
      <c r="AV566" s="14" t="s">
        <v>81</v>
      </c>
      <c r="AW566" s="14" t="s">
        <v>31</v>
      </c>
      <c r="AX566" s="14" t="s">
        <v>74</v>
      </c>
      <c r="AY566" s="166" t="s">
        <v>160</v>
      </c>
    </row>
    <row r="567" spans="2:51" s="13" customFormat="1" x14ac:dyDescent="0.2">
      <c r="B567" s="159"/>
      <c r="D567" s="155" t="s">
        <v>171</v>
      </c>
      <c r="E567" s="160" t="s">
        <v>1</v>
      </c>
      <c r="F567" s="161" t="s">
        <v>900</v>
      </c>
      <c r="H567" s="160" t="s">
        <v>1</v>
      </c>
      <c r="L567" s="159"/>
      <c r="M567" s="162"/>
      <c r="N567" s="163"/>
      <c r="O567" s="163"/>
      <c r="P567" s="163"/>
      <c r="Q567" s="163"/>
      <c r="R567" s="163"/>
      <c r="S567" s="163"/>
      <c r="T567" s="164"/>
      <c r="AT567" s="160" t="s">
        <v>171</v>
      </c>
      <c r="AU567" s="160" t="s">
        <v>81</v>
      </c>
      <c r="AV567" s="13" t="s">
        <v>19</v>
      </c>
      <c r="AW567" s="13" t="s">
        <v>31</v>
      </c>
      <c r="AX567" s="13" t="s">
        <v>74</v>
      </c>
      <c r="AY567" s="160" t="s">
        <v>160</v>
      </c>
    </row>
    <row r="568" spans="2:51" s="13" customFormat="1" x14ac:dyDescent="0.2">
      <c r="B568" s="159"/>
      <c r="D568" s="155" t="s">
        <v>171</v>
      </c>
      <c r="E568" s="160" t="s">
        <v>1</v>
      </c>
      <c r="F568" s="161" t="s">
        <v>1271</v>
      </c>
      <c r="H568" s="160" t="s">
        <v>1</v>
      </c>
      <c r="L568" s="159"/>
      <c r="M568" s="162"/>
      <c r="N568" s="163"/>
      <c r="O568" s="163"/>
      <c r="P568" s="163"/>
      <c r="Q568" s="163"/>
      <c r="R568" s="163"/>
      <c r="S568" s="163"/>
      <c r="T568" s="164"/>
      <c r="AT568" s="160" t="s">
        <v>171</v>
      </c>
      <c r="AU568" s="160" t="s">
        <v>81</v>
      </c>
      <c r="AV568" s="13" t="s">
        <v>19</v>
      </c>
      <c r="AW568" s="13" t="s">
        <v>31</v>
      </c>
      <c r="AX568" s="13" t="s">
        <v>74</v>
      </c>
      <c r="AY568" s="160" t="s">
        <v>160</v>
      </c>
    </row>
    <row r="569" spans="2:51" s="14" customFormat="1" x14ac:dyDescent="0.2">
      <c r="B569" s="165"/>
      <c r="D569" s="155" t="s">
        <v>171</v>
      </c>
      <c r="E569" s="166" t="s">
        <v>1</v>
      </c>
      <c r="F569" s="167" t="s">
        <v>1752</v>
      </c>
      <c r="H569" s="168">
        <v>11.2</v>
      </c>
      <c r="L569" s="165"/>
      <c r="M569" s="169"/>
      <c r="N569" s="170"/>
      <c r="O569" s="170"/>
      <c r="P569" s="170"/>
      <c r="Q569" s="170"/>
      <c r="R569" s="170"/>
      <c r="S569" s="170"/>
      <c r="T569" s="171"/>
      <c r="AT569" s="166" t="s">
        <v>171</v>
      </c>
      <c r="AU569" s="166" t="s">
        <v>81</v>
      </c>
      <c r="AV569" s="14" t="s">
        <v>81</v>
      </c>
      <c r="AW569" s="14" t="s">
        <v>31</v>
      </c>
      <c r="AX569" s="14" t="s">
        <v>74</v>
      </c>
      <c r="AY569" s="166" t="s">
        <v>160</v>
      </c>
    </row>
    <row r="570" spans="2:51" s="13" customFormat="1" x14ac:dyDescent="0.2">
      <c r="B570" s="159"/>
      <c r="D570" s="155" t="s">
        <v>171</v>
      </c>
      <c r="E570" s="160" t="s">
        <v>1</v>
      </c>
      <c r="F570" s="161" t="s">
        <v>1273</v>
      </c>
      <c r="H570" s="160" t="s">
        <v>1</v>
      </c>
      <c r="L570" s="159"/>
      <c r="M570" s="162"/>
      <c r="N570" s="163"/>
      <c r="O570" s="163"/>
      <c r="P570" s="163"/>
      <c r="Q570" s="163"/>
      <c r="R570" s="163"/>
      <c r="S570" s="163"/>
      <c r="T570" s="164"/>
      <c r="AT570" s="160" t="s">
        <v>171</v>
      </c>
      <c r="AU570" s="160" t="s">
        <v>81</v>
      </c>
      <c r="AV570" s="13" t="s">
        <v>19</v>
      </c>
      <c r="AW570" s="13" t="s">
        <v>31</v>
      </c>
      <c r="AX570" s="13" t="s">
        <v>74</v>
      </c>
      <c r="AY570" s="160" t="s">
        <v>160</v>
      </c>
    </row>
    <row r="571" spans="2:51" s="14" customFormat="1" x14ac:dyDescent="0.2">
      <c r="B571" s="165"/>
      <c r="D571" s="155" t="s">
        <v>171</v>
      </c>
      <c r="E571" s="166" t="s">
        <v>1</v>
      </c>
      <c r="F571" s="167" t="s">
        <v>257</v>
      </c>
      <c r="H571" s="168">
        <v>12</v>
      </c>
      <c r="L571" s="165"/>
      <c r="M571" s="169"/>
      <c r="N571" s="170"/>
      <c r="O571" s="170"/>
      <c r="P571" s="170"/>
      <c r="Q571" s="170"/>
      <c r="R571" s="170"/>
      <c r="S571" s="170"/>
      <c r="T571" s="171"/>
      <c r="AT571" s="166" t="s">
        <v>171</v>
      </c>
      <c r="AU571" s="166" t="s">
        <v>81</v>
      </c>
      <c r="AV571" s="14" t="s">
        <v>81</v>
      </c>
      <c r="AW571" s="14" t="s">
        <v>31</v>
      </c>
      <c r="AX571" s="14" t="s">
        <v>74</v>
      </c>
      <c r="AY571" s="166" t="s">
        <v>160</v>
      </c>
    </row>
    <row r="572" spans="2:51" s="16" customFormat="1" x14ac:dyDescent="0.2">
      <c r="B572" s="179"/>
      <c r="D572" s="155" t="s">
        <v>171</v>
      </c>
      <c r="E572" s="180" t="s">
        <v>1</v>
      </c>
      <c r="F572" s="181" t="s">
        <v>216</v>
      </c>
      <c r="H572" s="182">
        <v>120.30800000000001</v>
      </c>
      <c r="L572" s="179"/>
      <c r="M572" s="183"/>
      <c r="N572" s="184"/>
      <c r="O572" s="184"/>
      <c r="P572" s="184"/>
      <c r="Q572" s="184"/>
      <c r="R572" s="184"/>
      <c r="S572" s="184"/>
      <c r="T572" s="185"/>
      <c r="AT572" s="180" t="s">
        <v>171</v>
      </c>
      <c r="AU572" s="180" t="s">
        <v>81</v>
      </c>
      <c r="AV572" s="16" t="s">
        <v>183</v>
      </c>
      <c r="AW572" s="16" t="s">
        <v>31</v>
      </c>
      <c r="AX572" s="16" t="s">
        <v>74</v>
      </c>
      <c r="AY572" s="180" t="s">
        <v>160</v>
      </c>
    </row>
    <row r="573" spans="2:51" s="13" customFormat="1" x14ac:dyDescent="0.2">
      <c r="B573" s="159"/>
      <c r="D573" s="155" t="s">
        <v>171</v>
      </c>
      <c r="E573" s="160" t="s">
        <v>1</v>
      </c>
      <c r="F573" s="161" t="s">
        <v>1277</v>
      </c>
      <c r="H573" s="160" t="s">
        <v>1</v>
      </c>
      <c r="L573" s="159"/>
      <c r="M573" s="162"/>
      <c r="N573" s="163"/>
      <c r="O573" s="163"/>
      <c r="P573" s="163"/>
      <c r="Q573" s="163"/>
      <c r="R573" s="163"/>
      <c r="S573" s="163"/>
      <c r="T573" s="164"/>
      <c r="AT573" s="160" t="s">
        <v>171</v>
      </c>
      <c r="AU573" s="160" t="s">
        <v>81</v>
      </c>
      <c r="AV573" s="13" t="s">
        <v>19</v>
      </c>
      <c r="AW573" s="13" t="s">
        <v>31</v>
      </c>
      <c r="AX573" s="13" t="s">
        <v>74</v>
      </c>
      <c r="AY573" s="160" t="s">
        <v>160</v>
      </c>
    </row>
    <row r="574" spans="2:51" s="14" customFormat="1" x14ac:dyDescent="0.2">
      <c r="B574" s="165"/>
      <c r="D574" s="155" t="s">
        <v>171</v>
      </c>
      <c r="E574" s="166" t="s">
        <v>1</v>
      </c>
      <c r="F574" s="167" t="s">
        <v>1753</v>
      </c>
      <c r="H574" s="168">
        <v>90.89</v>
      </c>
      <c r="L574" s="165"/>
      <c r="M574" s="169"/>
      <c r="N574" s="170"/>
      <c r="O574" s="170"/>
      <c r="P574" s="170"/>
      <c r="Q574" s="170"/>
      <c r="R574" s="170"/>
      <c r="S574" s="170"/>
      <c r="T574" s="171"/>
      <c r="AT574" s="166" t="s">
        <v>171</v>
      </c>
      <c r="AU574" s="166" t="s">
        <v>81</v>
      </c>
      <c r="AV574" s="14" t="s">
        <v>81</v>
      </c>
      <c r="AW574" s="14" t="s">
        <v>31</v>
      </c>
      <c r="AX574" s="14" t="s">
        <v>74</v>
      </c>
      <c r="AY574" s="166" t="s">
        <v>160</v>
      </c>
    </row>
    <row r="575" spans="2:51" s="16" customFormat="1" x14ac:dyDescent="0.2">
      <c r="B575" s="179"/>
      <c r="D575" s="155" t="s">
        <v>171</v>
      </c>
      <c r="E575" s="180" t="s">
        <v>1</v>
      </c>
      <c r="F575" s="181" t="s">
        <v>216</v>
      </c>
      <c r="H575" s="182">
        <v>90.89</v>
      </c>
      <c r="L575" s="179"/>
      <c r="M575" s="183"/>
      <c r="N575" s="184"/>
      <c r="O575" s="184"/>
      <c r="P575" s="184"/>
      <c r="Q575" s="184"/>
      <c r="R575" s="184"/>
      <c r="S575" s="184"/>
      <c r="T575" s="185"/>
      <c r="AT575" s="180" t="s">
        <v>171</v>
      </c>
      <c r="AU575" s="180" t="s">
        <v>81</v>
      </c>
      <c r="AV575" s="16" t="s">
        <v>183</v>
      </c>
      <c r="AW575" s="16" t="s">
        <v>31</v>
      </c>
      <c r="AX575" s="16" t="s">
        <v>74</v>
      </c>
      <c r="AY575" s="180" t="s">
        <v>160</v>
      </c>
    </row>
    <row r="576" spans="2:51" s="15" customFormat="1" x14ac:dyDescent="0.2">
      <c r="B576" s="172"/>
      <c r="D576" s="155" t="s">
        <v>171</v>
      </c>
      <c r="E576" s="173" t="s">
        <v>1</v>
      </c>
      <c r="F576" s="174" t="s">
        <v>176</v>
      </c>
      <c r="H576" s="175">
        <v>211.19800000000001</v>
      </c>
      <c r="L576" s="172"/>
      <c r="M576" s="176"/>
      <c r="N576" s="177"/>
      <c r="O576" s="177"/>
      <c r="P576" s="177"/>
      <c r="Q576" s="177"/>
      <c r="R576" s="177"/>
      <c r="S576" s="177"/>
      <c r="T576" s="178"/>
      <c r="AT576" s="173" t="s">
        <v>171</v>
      </c>
      <c r="AU576" s="173" t="s">
        <v>81</v>
      </c>
      <c r="AV576" s="15" t="s">
        <v>167</v>
      </c>
      <c r="AW576" s="15" t="s">
        <v>31</v>
      </c>
      <c r="AX576" s="15" t="s">
        <v>19</v>
      </c>
      <c r="AY576" s="173" t="s">
        <v>160</v>
      </c>
    </row>
    <row r="577" spans="1:65" s="2" customFormat="1" ht="24" customHeight="1" x14ac:dyDescent="0.2">
      <c r="A577" s="30"/>
      <c r="B577" s="142"/>
      <c r="C577" s="143" t="s">
        <v>588</v>
      </c>
      <c r="D577" s="143" t="s">
        <v>162</v>
      </c>
      <c r="E577" s="144" t="s">
        <v>984</v>
      </c>
      <c r="F577" s="145" t="s">
        <v>985</v>
      </c>
      <c r="G577" s="146" t="s">
        <v>186</v>
      </c>
      <c r="H577" s="147">
        <v>120.6</v>
      </c>
      <c r="I577" s="148">
        <v>0</v>
      </c>
      <c r="J577" s="148">
        <f>ROUND(I577*H577,2)</f>
        <v>0</v>
      </c>
      <c r="K577" s="145" t="s">
        <v>166</v>
      </c>
      <c r="L577" s="31"/>
      <c r="M577" s="149" t="s">
        <v>1</v>
      </c>
      <c r="N577" s="150" t="s">
        <v>39</v>
      </c>
      <c r="O577" s="151">
        <v>2.843</v>
      </c>
      <c r="P577" s="151">
        <f>O577*H577</f>
        <v>342.86579999999998</v>
      </c>
      <c r="Q577" s="151">
        <v>7.2811999999999996E-4</v>
      </c>
      <c r="R577" s="151">
        <f>Q577*H577</f>
        <v>8.7811271999999996E-2</v>
      </c>
      <c r="S577" s="151">
        <v>1E-3</v>
      </c>
      <c r="T577" s="152">
        <f>S577*H577</f>
        <v>0.1206</v>
      </c>
      <c r="U577" s="30"/>
      <c r="V577" s="30"/>
      <c r="W577" s="30"/>
      <c r="X577" s="30"/>
      <c r="Y577" s="30"/>
      <c r="Z577" s="30"/>
      <c r="AA577" s="30"/>
      <c r="AB577" s="30"/>
      <c r="AC577" s="30"/>
      <c r="AD577" s="30"/>
      <c r="AE577" s="30"/>
      <c r="AR577" s="153" t="s">
        <v>167</v>
      </c>
      <c r="AT577" s="153" t="s">
        <v>162</v>
      </c>
      <c r="AU577" s="153" t="s">
        <v>81</v>
      </c>
      <c r="AY577" s="18" t="s">
        <v>160</v>
      </c>
      <c r="BE577" s="154">
        <f>IF(N577="základní",J577,0)</f>
        <v>0</v>
      </c>
      <c r="BF577" s="154">
        <f>IF(N577="snížená",J577,0)</f>
        <v>0</v>
      </c>
      <c r="BG577" s="154">
        <f>IF(N577="zákl. přenesená",J577,0)</f>
        <v>0</v>
      </c>
      <c r="BH577" s="154">
        <f>IF(N577="sníž. přenesená",J577,0)</f>
        <v>0</v>
      </c>
      <c r="BI577" s="154">
        <f>IF(N577="nulová",J577,0)</f>
        <v>0</v>
      </c>
      <c r="BJ577" s="18" t="s">
        <v>19</v>
      </c>
      <c r="BK577" s="154">
        <f>ROUND(I577*H577,2)</f>
        <v>0</v>
      </c>
      <c r="BL577" s="18" t="s">
        <v>167</v>
      </c>
      <c r="BM577" s="153" t="s">
        <v>986</v>
      </c>
    </row>
    <row r="578" spans="1:65" s="2" customFormat="1" ht="19.5" x14ac:dyDescent="0.2">
      <c r="A578" s="30"/>
      <c r="B578" s="31"/>
      <c r="C578" s="30"/>
      <c r="D578" s="155" t="s">
        <v>169</v>
      </c>
      <c r="E578" s="30"/>
      <c r="F578" s="156" t="s">
        <v>987</v>
      </c>
      <c r="G578" s="30"/>
      <c r="H578" s="30"/>
      <c r="I578" s="30"/>
      <c r="J578" s="30"/>
      <c r="K578" s="30"/>
      <c r="L578" s="31"/>
      <c r="M578" s="157"/>
      <c r="N578" s="158"/>
      <c r="O578" s="56"/>
      <c r="P578" s="56"/>
      <c r="Q578" s="56"/>
      <c r="R578" s="56"/>
      <c r="S578" s="56"/>
      <c r="T578" s="57"/>
      <c r="U578" s="30"/>
      <c r="V578" s="30"/>
      <c r="W578" s="30"/>
      <c r="X578" s="30"/>
      <c r="Y578" s="30"/>
      <c r="Z578" s="30"/>
      <c r="AA578" s="30"/>
      <c r="AB578" s="30"/>
      <c r="AC578" s="30"/>
      <c r="AD578" s="30"/>
      <c r="AE578" s="30"/>
      <c r="AT578" s="18" t="s">
        <v>169</v>
      </c>
      <c r="AU578" s="18" t="s">
        <v>81</v>
      </c>
    </row>
    <row r="579" spans="1:65" s="13" customFormat="1" x14ac:dyDescent="0.2">
      <c r="B579" s="159"/>
      <c r="D579" s="155" t="s">
        <v>171</v>
      </c>
      <c r="E579" s="160" t="s">
        <v>1</v>
      </c>
      <c r="F579" s="161" t="s">
        <v>988</v>
      </c>
      <c r="H579" s="160" t="s">
        <v>1</v>
      </c>
      <c r="L579" s="159"/>
      <c r="M579" s="162"/>
      <c r="N579" s="163"/>
      <c r="O579" s="163"/>
      <c r="P579" s="163"/>
      <c r="Q579" s="163"/>
      <c r="R579" s="163"/>
      <c r="S579" s="163"/>
      <c r="T579" s="164"/>
      <c r="AT579" s="160" t="s">
        <v>171</v>
      </c>
      <c r="AU579" s="160" t="s">
        <v>81</v>
      </c>
      <c r="AV579" s="13" t="s">
        <v>19</v>
      </c>
      <c r="AW579" s="13" t="s">
        <v>31</v>
      </c>
      <c r="AX579" s="13" t="s">
        <v>74</v>
      </c>
      <c r="AY579" s="160" t="s">
        <v>160</v>
      </c>
    </row>
    <row r="580" spans="1:65" s="14" customFormat="1" x14ac:dyDescent="0.2">
      <c r="B580" s="165"/>
      <c r="D580" s="155" t="s">
        <v>171</v>
      </c>
      <c r="E580" s="166" t="s">
        <v>1</v>
      </c>
      <c r="F580" s="167" t="s">
        <v>1756</v>
      </c>
      <c r="H580" s="168">
        <v>15.5</v>
      </c>
      <c r="L580" s="165"/>
      <c r="M580" s="169"/>
      <c r="N580" s="170"/>
      <c r="O580" s="170"/>
      <c r="P580" s="170"/>
      <c r="Q580" s="170"/>
      <c r="R580" s="170"/>
      <c r="S580" s="170"/>
      <c r="T580" s="171"/>
      <c r="AT580" s="166" t="s">
        <v>171</v>
      </c>
      <c r="AU580" s="166" t="s">
        <v>81</v>
      </c>
      <c r="AV580" s="14" t="s">
        <v>81</v>
      </c>
      <c r="AW580" s="14" t="s">
        <v>31</v>
      </c>
      <c r="AX580" s="14" t="s">
        <v>74</v>
      </c>
      <c r="AY580" s="166" t="s">
        <v>160</v>
      </c>
    </row>
    <row r="581" spans="1:65" s="13" customFormat="1" x14ac:dyDescent="0.2">
      <c r="B581" s="159"/>
      <c r="D581" s="155" t="s">
        <v>171</v>
      </c>
      <c r="E581" s="160" t="s">
        <v>1</v>
      </c>
      <c r="F581" s="161" t="s">
        <v>990</v>
      </c>
      <c r="H581" s="160" t="s">
        <v>1</v>
      </c>
      <c r="L581" s="159"/>
      <c r="M581" s="162"/>
      <c r="N581" s="163"/>
      <c r="O581" s="163"/>
      <c r="P581" s="163"/>
      <c r="Q581" s="163"/>
      <c r="R581" s="163"/>
      <c r="S581" s="163"/>
      <c r="T581" s="164"/>
      <c r="AT581" s="160" t="s">
        <v>171</v>
      </c>
      <c r="AU581" s="160" t="s">
        <v>81</v>
      </c>
      <c r="AV581" s="13" t="s">
        <v>19</v>
      </c>
      <c r="AW581" s="13" t="s">
        <v>31</v>
      </c>
      <c r="AX581" s="13" t="s">
        <v>74</v>
      </c>
      <c r="AY581" s="160" t="s">
        <v>160</v>
      </c>
    </row>
    <row r="582" spans="1:65" s="14" customFormat="1" x14ac:dyDescent="0.2">
      <c r="B582" s="165"/>
      <c r="D582" s="155" t="s">
        <v>171</v>
      </c>
      <c r="E582" s="166" t="s">
        <v>1</v>
      </c>
      <c r="F582" s="167" t="s">
        <v>1756</v>
      </c>
      <c r="H582" s="168">
        <v>15.5</v>
      </c>
      <c r="L582" s="165"/>
      <c r="M582" s="169"/>
      <c r="N582" s="170"/>
      <c r="O582" s="170"/>
      <c r="P582" s="170"/>
      <c r="Q582" s="170"/>
      <c r="R582" s="170"/>
      <c r="S582" s="170"/>
      <c r="T582" s="171"/>
      <c r="AT582" s="166" t="s">
        <v>171</v>
      </c>
      <c r="AU582" s="166" t="s">
        <v>81</v>
      </c>
      <c r="AV582" s="14" t="s">
        <v>81</v>
      </c>
      <c r="AW582" s="14" t="s">
        <v>31</v>
      </c>
      <c r="AX582" s="14" t="s">
        <v>74</v>
      </c>
      <c r="AY582" s="166" t="s">
        <v>160</v>
      </c>
    </row>
    <row r="583" spans="1:65" s="13" customFormat="1" x14ac:dyDescent="0.2">
      <c r="B583" s="159"/>
      <c r="D583" s="155" t="s">
        <v>171</v>
      </c>
      <c r="E583" s="160" t="s">
        <v>1</v>
      </c>
      <c r="F583" s="161" t="s">
        <v>902</v>
      </c>
      <c r="H583" s="160" t="s">
        <v>1</v>
      </c>
      <c r="L583" s="159"/>
      <c r="M583" s="162"/>
      <c r="N583" s="163"/>
      <c r="O583" s="163"/>
      <c r="P583" s="163"/>
      <c r="Q583" s="163"/>
      <c r="R583" s="163"/>
      <c r="S583" s="163"/>
      <c r="T583" s="164"/>
      <c r="AT583" s="160" t="s">
        <v>171</v>
      </c>
      <c r="AU583" s="160" t="s">
        <v>81</v>
      </c>
      <c r="AV583" s="13" t="s">
        <v>19</v>
      </c>
      <c r="AW583" s="13" t="s">
        <v>31</v>
      </c>
      <c r="AX583" s="13" t="s">
        <v>74</v>
      </c>
      <c r="AY583" s="160" t="s">
        <v>160</v>
      </c>
    </row>
    <row r="584" spans="1:65" s="14" customFormat="1" x14ac:dyDescent="0.2">
      <c r="B584" s="165"/>
      <c r="D584" s="155" t="s">
        <v>171</v>
      </c>
      <c r="E584" s="166" t="s">
        <v>1</v>
      </c>
      <c r="F584" s="167" t="s">
        <v>1757</v>
      </c>
      <c r="H584" s="168">
        <v>89.6</v>
      </c>
      <c r="L584" s="165"/>
      <c r="M584" s="169"/>
      <c r="N584" s="170"/>
      <c r="O584" s="170"/>
      <c r="P584" s="170"/>
      <c r="Q584" s="170"/>
      <c r="R584" s="170"/>
      <c r="S584" s="170"/>
      <c r="T584" s="171"/>
      <c r="AT584" s="166" t="s">
        <v>171</v>
      </c>
      <c r="AU584" s="166" t="s">
        <v>81</v>
      </c>
      <c r="AV584" s="14" t="s">
        <v>81</v>
      </c>
      <c r="AW584" s="14" t="s">
        <v>31</v>
      </c>
      <c r="AX584" s="14" t="s">
        <v>74</v>
      </c>
      <c r="AY584" s="166" t="s">
        <v>160</v>
      </c>
    </row>
    <row r="585" spans="1:65" s="15" customFormat="1" x14ac:dyDescent="0.2">
      <c r="B585" s="172"/>
      <c r="D585" s="155" t="s">
        <v>171</v>
      </c>
      <c r="E585" s="173" t="s">
        <v>1</v>
      </c>
      <c r="F585" s="174" t="s">
        <v>176</v>
      </c>
      <c r="H585" s="175">
        <v>120.6</v>
      </c>
      <c r="L585" s="172"/>
      <c r="M585" s="176"/>
      <c r="N585" s="177"/>
      <c r="O585" s="177"/>
      <c r="P585" s="177"/>
      <c r="Q585" s="177"/>
      <c r="R585" s="177"/>
      <c r="S585" s="177"/>
      <c r="T585" s="178"/>
      <c r="AT585" s="173" t="s">
        <v>171</v>
      </c>
      <c r="AU585" s="173" t="s">
        <v>81</v>
      </c>
      <c r="AV585" s="15" t="s">
        <v>167</v>
      </c>
      <c r="AW585" s="15" t="s">
        <v>31</v>
      </c>
      <c r="AX585" s="15" t="s">
        <v>19</v>
      </c>
      <c r="AY585" s="173" t="s">
        <v>160</v>
      </c>
    </row>
    <row r="586" spans="1:65" s="12" customFormat="1" ht="22.9" customHeight="1" x14ac:dyDescent="0.2">
      <c r="B586" s="130"/>
      <c r="D586" s="131" t="s">
        <v>73</v>
      </c>
      <c r="E586" s="140" t="s">
        <v>553</v>
      </c>
      <c r="F586" s="140" t="s">
        <v>554</v>
      </c>
      <c r="J586" s="141">
        <f>BK586</f>
        <v>0</v>
      </c>
      <c r="L586" s="130"/>
      <c r="M586" s="134"/>
      <c r="N586" s="135"/>
      <c r="O586" s="135"/>
      <c r="P586" s="136">
        <f>SUM(P587:P598)</f>
        <v>189.61540100000002</v>
      </c>
      <c r="Q586" s="135"/>
      <c r="R586" s="136">
        <f>SUM(R587:R598)</f>
        <v>0</v>
      </c>
      <c r="S586" s="135"/>
      <c r="T586" s="137">
        <f>SUM(T587:T598)</f>
        <v>0</v>
      </c>
      <c r="AR586" s="131" t="s">
        <v>19</v>
      </c>
      <c r="AT586" s="138" t="s">
        <v>73</v>
      </c>
      <c r="AU586" s="138" t="s">
        <v>19</v>
      </c>
      <c r="AY586" s="131" t="s">
        <v>160</v>
      </c>
      <c r="BK586" s="139">
        <f>SUM(BK587:BK598)</f>
        <v>0</v>
      </c>
    </row>
    <row r="587" spans="1:65" s="2" customFormat="1" ht="16.5" customHeight="1" x14ac:dyDescent="0.2">
      <c r="A587" s="30"/>
      <c r="B587" s="142"/>
      <c r="C587" s="143" t="s">
        <v>597</v>
      </c>
      <c r="D587" s="143" t="s">
        <v>162</v>
      </c>
      <c r="E587" s="144" t="s">
        <v>992</v>
      </c>
      <c r="F587" s="145" t="s">
        <v>993</v>
      </c>
      <c r="G587" s="146" t="s">
        <v>245</v>
      </c>
      <c r="H587" s="147">
        <v>152.30500000000001</v>
      </c>
      <c r="I587" s="148">
        <v>0</v>
      </c>
      <c r="J587" s="148">
        <f>ROUND(I587*H587,2)</f>
        <v>0</v>
      </c>
      <c r="K587" s="145" t="s">
        <v>166</v>
      </c>
      <c r="L587" s="31"/>
      <c r="M587" s="149" t="s">
        <v>1</v>
      </c>
      <c r="N587" s="150" t="s">
        <v>39</v>
      </c>
      <c r="O587" s="151">
        <v>0.749</v>
      </c>
      <c r="P587" s="151">
        <f>O587*H587</f>
        <v>114.07644500000001</v>
      </c>
      <c r="Q587" s="151">
        <v>0</v>
      </c>
      <c r="R587" s="151">
        <f>Q587*H587</f>
        <v>0</v>
      </c>
      <c r="S587" s="151">
        <v>0</v>
      </c>
      <c r="T587" s="152">
        <f>S587*H587</f>
        <v>0</v>
      </c>
      <c r="U587" s="30"/>
      <c r="V587" s="30"/>
      <c r="W587" s="30"/>
      <c r="X587" s="30"/>
      <c r="Y587" s="30"/>
      <c r="Z587" s="30"/>
      <c r="AA587" s="30"/>
      <c r="AB587" s="30"/>
      <c r="AC587" s="30"/>
      <c r="AD587" s="30"/>
      <c r="AE587" s="30"/>
      <c r="AR587" s="153" t="s">
        <v>167</v>
      </c>
      <c r="AT587" s="153" t="s">
        <v>162</v>
      </c>
      <c r="AU587" s="153" t="s">
        <v>81</v>
      </c>
      <c r="AY587" s="18" t="s">
        <v>160</v>
      </c>
      <c r="BE587" s="154">
        <f>IF(N587="základní",J587,0)</f>
        <v>0</v>
      </c>
      <c r="BF587" s="154">
        <f>IF(N587="snížená",J587,0)</f>
        <v>0</v>
      </c>
      <c r="BG587" s="154">
        <f>IF(N587="zákl. přenesená",J587,0)</f>
        <v>0</v>
      </c>
      <c r="BH587" s="154">
        <f>IF(N587="sníž. přenesená",J587,0)</f>
        <v>0</v>
      </c>
      <c r="BI587" s="154">
        <f>IF(N587="nulová",J587,0)</f>
        <v>0</v>
      </c>
      <c r="BJ587" s="18" t="s">
        <v>19</v>
      </c>
      <c r="BK587" s="154">
        <f>ROUND(I587*H587,2)</f>
        <v>0</v>
      </c>
      <c r="BL587" s="18" t="s">
        <v>167</v>
      </c>
      <c r="BM587" s="153" t="s">
        <v>1574</v>
      </c>
    </row>
    <row r="588" spans="1:65" s="2" customFormat="1" ht="29.25" x14ac:dyDescent="0.2">
      <c r="A588" s="30"/>
      <c r="B588" s="31"/>
      <c r="C588" s="30"/>
      <c r="D588" s="155" t="s">
        <v>169</v>
      </c>
      <c r="E588" s="30"/>
      <c r="F588" s="156" t="s">
        <v>995</v>
      </c>
      <c r="G588" s="30"/>
      <c r="H588" s="30"/>
      <c r="I588" s="30"/>
      <c r="J588" s="30"/>
      <c r="K588" s="30"/>
      <c r="L588" s="31"/>
      <c r="M588" s="157"/>
      <c r="N588" s="158"/>
      <c r="O588" s="56"/>
      <c r="P588" s="56"/>
      <c r="Q588" s="56"/>
      <c r="R588" s="56"/>
      <c r="S588" s="56"/>
      <c r="T588" s="57"/>
      <c r="U588" s="30"/>
      <c r="V588" s="30"/>
      <c r="W588" s="30"/>
      <c r="X588" s="30"/>
      <c r="Y588" s="30"/>
      <c r="Z588" s="30"/>
      <c r="AA588" s="30"/>
      <c r="AB588" s="30"/>
      <c r="AC588" s="30"/>
      <c r="AD588" s="30"/>
      <c r="AE588" s="30"/>
      <c r="AT588" s="18" t="s">
        <v>169</v>
      </c>
      <c r="AU588" s="18" t="s">
        <v>81</v>
      </c>
    </row>
    <row r="589" spans="1:65" s="2" customFormat="1" ht="24" customHeight="1" x14ac:dyDescent="0.2">
      <c r="A589" s="30"/>
      <c r="B589" s="142"/>
      <c r="C589" s="143" t="s">
        <v>602</v>
      </c>
      <c r="D589" s="143" t="s">
        <v>162</v>
      </c>
      <c r="E589" s="144" t="s">
        <v>556</v>
      </c>
      <c r="F589" s="145" t="s">
        <v>557</v>
      </c>
      <c r="G589" s="146" t="s">
        <v>245</v>
      </c>
      <c r="H589" s="147">
        <v>152.30500000000001</v>
      </c>
      <c r="I589" s="148">
        <v>0</v>
      </c>
      <c r="J589" s="148">
        <f>ROUND(I589*H589,2)</f>
        <v>0</v>
      </c>
      <c r="K589" s="145" t="s">
        <v>166</v>
      </c>
      <c r="L589" s="31"/>
      <c r="M589" s="149" t="s">
        <v>1</v>
      </c>
      <c r="N589" s="150" t="s">
        <v>39</v>
      </c>
      <c r="O589" s="151">
        <v>0.24</v>
      </c>
      <c r="P589" s="151">
        <f>O589*H589</f>
        <v>36.553199999999997</v>
      </c>
      <c r="Q589" s="151">
        <v>0</v>
      </c>
      <c r="R589" s="151">
        <f>Q589*H589</f>
        <v>0</v>
      </c>
      <c r="S589" s="151">
        <v>0</v>
      </c>
      <c r="T589" s="152">
        <f>S589*H589</f>
        <v>0</v>
      </c>
      <c r="U589" s="30"/>
      <c r="V589" s="30"/>
      <c r="W589" s="30"/>
      <c r="X589" s="30"/>
      <c r="Y589" s="30"/>
      <c r="Z589" s="30"/>
      <c r="AA589" s="30"/>
      <c r="AB589" s="30"/>
      <c r="AC589" s="30"/>
      <c r="AD589" s="30"/>
      <c r="AE589" s="30"/>
      <c r="AR589" s="153" t="s">
        <v>167</v>
      </c>
      <c r="AT589" s="153" t="s">
        <v>162</v>
      </c>
      <c r="AU589" s="153" t="s">
        <v>81</v>
      </c>
      <c r="AY589" s="18" t="s">
        <v>160</v>
      </c>
      <c r="BE589" s="154">
        <f>IF(N589="základní",J589,0)</f>
        <v>0</v>
      </c>
      <c r="BF589" s="154">
        <f>IF(N589="snížená",J589,0)</f>
        <v>0</v>
      </c>
      <c r="BG589" s="154">
        <f>IF(N589="zákl. přenesená",J589,0)</f>
        <v>0</v>
      </c>
      <c r="BH589" s="154">
        <f>IF(N589="sníž. přenesená",J589,0)</f>
        <v>0</v>
      </c>
      <c r="BI589" s="154">
        <f>IF(N589="nulová",J589,0)</f>
        <v>0</v>
      </c>
      <c r="BJ589" s="18" t="s">
        <v>19</v>
      </c>
      <c r="BK589" s="154">
        <f>ROUND(I589*H589,2)</f>
        <v>0</v>
      </c>
      <c r="BL589" s="18" t="s">
        <v>167</v>
      </c>
      <c r="BM589" s="153" t="s">
        <v>996</v>
      </c>
    </row>
    <row r="590" spans="1:65" s="2" customFormat="1" ht="19.5" x14ac:dyDescent="0.2">
      <c r="A590" s="30"/>
      <c r="B590" s="31"/>
      <c r="C590" s="30"/>
      <c r="D590" s="155" t="s">
        <v>169</v>
      </c>
      <c r="E590" s="30"/>
      <c r="F590" s="156" t="s">
        <v>559</v>
      </c>
      <c r="G590" s="30"/>
      <c r="H590" s="30"/>
      <c r="I590" s="30"/>
      <c r="J590" s="30"/>
      <c r="K590" s="30"/>
      <c r="L590" s="31"/>
      <c r="M590" s="157"/>
      <c r="N590" s="158"/>
      <c r="O590" s="56"/>
      <c r="P590" s="56"/>
      <c r="Q590" s="56"/>
      <c r="R590" s="56"/>
      <c r="S590" s="56"/>
      <c r="T590" s="57"/>
      <c r="U590" s="30"/>
      <c r="V590" s="30"/>
      <c r="W590" s="30"/>
      <c r="X590" s="30"/>
      <c r="Y590" s="30"/>
      <c r="Z590" s="30"/>
      <c r="AA590" s="30"/>
      <c r="AB590" s="30"/>
      <c r="AC590" s="30"/>
      <c r="AD590" s="30"/>
      <c r="AE590" s="30"/>
      <c r="AT590" s="18" t="s">
        <v>169</v>
      </c>
      <c r="AU590" s="18" t="s">
        <v>81</v>
      </c>
    </row>
    <row r="591" spans="1:65" s="2" customFormat="1" ht="16.5" customHeight="1" x14ac:dyDescent="0.2">
      <c r="A591" s="30"/>
      <c r="B591" s="142"/>
      <c r="C591" s="143" t="s">
        <v>608</v>
      </c>
      <c r="D591" s="143" t="s">
        <v>162</v>
      </c>
      <c r="E591" s="144" t="s">
        <v>561</v>
      </c>
      <c r="F591" s="145" t="s">
        <v>562</v>
      </c>
      <c r="G591" s="146" t="s">
        <v>245</v>
      </c>
      <c r="H591" s="147">
        <v>3501.9340000000002</v>
      </c>
      <c r="I591" s="148">
        <v>0</v>
      </c>
      <c r="J591" s="148">
        <f>ROUND(I591*H591,2)</f>
        <v>0</v>
      </c>
      <c r="K591" s="145" t="s">
        <v>166</v>
      </c>
      <c r="L591" s="31"/>
      <c r="M591" s="149" t="s">
        <v>1</v>
      </c>
      <c r="N591" s="150" t="s">
        <v>39</v>
      </c>
      <c r="O591" s="151">
        <v>4.0000000000000001E-3</v>
      </c>
      <c r="P591" s="151">
        <f>O591*H591</f>
        <v>14.007736000000001</v>
      </c>
      <c r="Q591" s="151">
        <v>0</v>
      </c>
      <c r="R591" s="151">
        <f>Q591*H591</f>
        <v>0</v>
      </c>
      <c r="S591" s="151">
        <v>0</v>
      </c>
      <c r="T591" s="152">
        <f>S591*H591</f>
        <v>0</v>
      </c>
      <c r="U591" s="30"/>
      <c r="V591" s="30"/>
      <c r="W591" s="30"/>
      <c r="X591" s="30"/>
      <c r="Y591" s="30"/>
      <c r="Z591" s="30"/>
      <c r="AA591" s="30"/>
      <c r="AB591" s="30"/>
      <c r="AC591" s="30"/>
      <c r="AD591" s="30"/>
      <c r="AE591" s="30"/>
      <c r="AR591" s="153" t="s">
        <v>167</v>
      </c>
      <c r="AT591" s="153" t="s">
        <v>162</v>
      </c>
      <c r="AU591" s="153" t="s">
        <v>81</v>
      </c>
      <c r="AY591" s="18" t="s">
        <v>160</v>
      </c>
      <c r="BE591" s="154">
        <f>IF(N591="základní",J591,0)</f>
        <v>0</v>
      </c>
      <c r="BF591" s="154">
        <f>IF(N591="snížená",J591,0)</f>
        <v>0</v>
      </c>
      <c r="BG591" s="154">
        <f>IF(N591="zákl. přenesená",J591,0)</f>
        <v>0</v>
      </c>
      <c r="BH591" s="154">
        <f>IF(N591="sníž. přenesená",J591,0)</f>
        <v>0</v>
      </c>
      <c r="BI591" s="154">
        <f>IF(N591="nulová",J591,0)</f>
        <v>0</v>
      </c>
      <c r="BJ591" s="18" t="s">
        <v>19</v>
      </c>
      <c r="BK591" s="154">
        <f>ROUND(I591*H591,2)</f>
        <v>0</v>
      </c>
      <c r="BL591" s="18" t="s">
        <v>167</v>
      </c>
      <c r="BM591" s="153" t="s">
        <v>997</v>
      </c>
    </row>
    <row r="592" spans="1:65" s="2" customFormat="1" ht="29.25" x14ac:dyDescent="0.2">
      <c r="A592" s="30"/>
      <c r="B592" s="31"/>
      <c r="C592" s="30"/>
      <c r="D592" s="155" t="s">
        <v>169</v>
      </c>
      <c r="E592" s="30"/>
      <c r="F592" s="156" t="s">
        <v>564</v>
      </c>
      <c r="G592" s="30"/>
      <c r="H592" s="30"/>
      <c r="I592" s="30"/>
      <c r="J592" s="30"/>
      <c r="K592" s="30"/>
      <c r="L592" s="31"/>
      <c r="M592" s="157"/>
      <c r="N592" s="158"/>
      <c r="O592" s="56"/>
      <c r="P592" s="56"/>
      <c r="Q592" s="56"/>
      <c r="R592" s="56"/>
      <c r="S592" s="56"/>
      <c r="T592" s="57"/>
      <c r="U592" s="30"/>
      <c r="V592" s="30"/>
      <c r="W592" s="30"/>
      <c r="X592" s="30"/>
      <c r="Y592" s="30"/>
      <c r="Z592" s="30"/>
      <c r="AA592" s="30"/>
      <c r="AB592" s="30"/>
      <c r="AC592" s="30"/>
      <c r="AD592" s="30"/>
      <c r="AE592" s="30"/>
      <c r="AT592" s="18" t="s">
        <v>169</v>
      </c>
      <c r="AU592" s="18" t="s">
        <v>81</v>
      </c>
    </row>
    <row r="593" spans="1:65" s="14" customFormat="1" x14ac:dyDescent="0.2">
      <c r="B593" s="165"/>
      <c r="D593" s="155" t="s">
        <v>171</v>
      </c>
      <c r="E593" s="166" t="s">
        <v>1</v>
      </c>
      <c r="F593" s="167" t="s">
        <v>1758</v>
      </c>
      <c r="H593" s="168">
        <v>3501.9340000000002</v>
      </c>
      <c r="L593" s="165"/>
      <c r="M593" s="169"/>
      <c r="N593" s="170"/>
      <c r="O593" s="170"/>
      <c r="P593" s="170"/>
      <c r="Q593" s="170"/>
      <c r="R593" s="170"/>
      <c r="S593" s="170"/>
      <c r="T593" s="171"/>
      <c r="AT593" s="166" t="s">
        <v>171</v>
      </c>
      <c r="AU593" s="166" t="s">
        <v>81</v>
      </c>
      <c r="AV593" s="14" t="s">
        <v>81</v>
      </c>
      <c r="AW593" s="14" t="s">
        <v>31</v>
      </c>
      <c r="AX593" s="14" t="s">
        <v>19</v>
      </c>
      <c r="AY593" s="166" t="s">
        <v>160</v>
      </c>
    </row>
    <row r="594" spans="1:65" s="2" customFormat="1" ht="24" customHeight="1" x14ac:dyDescent="0.2">
      <c r="A594" s="30"/>
      <c r="B594" s="142"/>
      <c r="C594" s="143" t="s">
        <v>614</v>
      </c>
      <c r="D594" s="143" t="s">
        <v>162</v>
      </c>
      <c r="E594" s="144" t="s">
        <v>567</v>
      </c>
      <c r="F594" s="145" t="s">
        <v>568</v>
      </c>
      <c r="G594" s="146" t="s">
        <v>245</v>
      </c>
      <c r="H594" s="147">
        <v>152.30500000000001</v>
      </c>
      <c r="I594" s="148">
        <v>0</v>
      </c>
      <c r="J594" s="148">
        <f>ROUND(I594*H594,2)</f>
        <v>0</v>
      </c>
      <c r="K594" s="145" t="s">
        <v>166</v>
      </c>
      <c r="L594" s="31"/>
      <c r="M594" s="149" t="s">
        <v>1</v>
      </c>
      <c r="N594" s="150" t="s">
        <v>39</v>
      </c>
      <c r="O594" s="151">
        <v>0.16400000000000001</v>
      </c>
      <c r="P594" s="151">
        <f>O594*H594</f>
        <v>24.978020000000001</v>
      </c>
      <c r="Q594" s="151">
        <v>0</v>
      </c>
      <c r="R594" s="151">
        <f>Q594*H594</f>
        <v>0</v>
      </c>
      <c r="S594" s="151">
        <v>0</v>
      </c>
      <c r="T594" s="152">
        <f>S594*H594</f>
        <v>0</v>
      </c>
      <c r="U594" s="30"/>
      <c r="V594" s="30"/>
      <c r="W594" s="30"/>
      <c r="X594" s="30"/>
      <c r="Y594" s="30"/>
      <c r="Z594" s="30"/>
      <c r="AA594" s="30"/>
      <c r="AB594" s="30"/>
      <c r="AC594" s="30"/>
      <c r="AD594" s="30"/>
      <c r="AE594" s="30"/>
      <c r="AR594" s="153" t="s">
        <v>167</v>
      </c>
      <c r="AT594" s="153" t="s">
        <v>162</v>
      </c>
      <c r="AU594" s="153" t="s">
        <v>81</v>
      </c>
      <c r="AY594" s="18" t="s">
        <v>160</v>
      </c>
      <c r="BE594" s="154">
        <f>IF(N594="základní",J594,0)</f>
        <v>0</v>
      </c>
      <c r="BF594" s="154">
        <f>IF(N594="snížená",J594,0)</f>
        <v>0</v>
      </c>
      <c r="BG594" s="154">
        <f>IF(N594="zákl. přenesená",J594,0)</f>
        <v>0</v>
      </c>
      <c r="BH594" s="154">
        <f>IF(N594="sníž. přenesená",J594,0)</f>
        <v>0</v>
      </c>
      <c r="BI594" s="154">
        <f>IF(N594="nulová",J594,0)</f>
        <v>0</v>
      </c>
      <c r="BJ594" s="18" t="s">
        <v>19</v>
      </c>
      <c r="BK594" s="154">
        <f>ROUND(I594*H594,2)</f>
        <v>0</v>
      </c>
      <c r="BL594" s="18" t="s">
        <v>167</v>
      </c>
      <c r="BM594" s="153" t="s">
        <v>999</v>
      </c>
    </row>
    <row r="595" spans="1:65" s="2" customFormat="1" ht="19.5" x14ac:dyDescent="0.2">
      <c r="A595" s="30"/>
      <c r="B595" s="31"/>
      <c r="C595" s="30"/>
      <c r="D595" s="155" t="s">
        <v>169</v>
      </c>
      <c r="E595" s="30"/>
      <c r="F595" s="156" t="s">
        <v>570</v>
      </c>
      <c r="G595" s="30"/>
      <c r="H595" s="30"/>
      <c r="I595" s="30"/>
      <c r="J595" s="30"/>
      <c r="K595" s="30"/>
      <c r="L595" s="31"/>
      <c r="M595" s="157"/>
      <c r="N595" s="158"/>
      <c r="O595" s="56"/>
      <c r="P595" s="56"/>
      <c r="Q595" s="56"/>
      <c r="R595" s="56"/>
      <c r="S595" s="56"/>
      <c r="T595" s="57"/>
      <c r="U595" s="30"/>
      <c r="V595" s="30"/>
      <c r="W595" s="30"/>
      <c r="X595" s="30"/>
      <c r="Y595" s="30"/>
      <c r="Z595" s="30"/>
      <c r="AA595" s="30"/>
      <c r="AB595" s="30"/>
      <c r="AC595" s="30"/>
      <c r="AD595" s="30"/>
      <c r="AE595" s="30"/>
      <c r="AT595" s="18" t="s">
        <v>169</v>
      </c>
      <c r="AU595" s="18" t="s">
        <v>81</v>
      </c>
    </row>
    <row r="596" spans="1:65" s="2" customFormat="1" ht="24" customHeight="1" x14ac:dyDescent="0.2">
      <c r="A596" s="30"/>
      <c r="B596" s="142"/>
      <c r="C596" s="143" t="s">
        <v>620</v>
      </c>
      <c r="D596" s="143" t="s">
        <v>162</v>
      </c>
      <c r="E596" s="144" t="s">
        <v>577</v>
      </c>
      <c r="F596" s="145" t="s">
        <v>578</v>
      </c>
      <c r="G596" s="146" t="s">
        <v>245</v>
      </c>
      <c r="H596" s="147">
        <v>152.25800000000001</v>
      </c>
      <c r="I596" s="148">
        <v>0</v>
      </c>
      <c r="J596" s="148">
        <f>ROUND(I596*H596,2)</f>
        <v>0</v>
      </c>
      <c r="K596" s="145" t="s">
        <v>166</v>
      </c>
      <c r="L596" s="31"/>
      <c r="M596" s="149" t="s">
        <v>1</v>
      </c>
      <c r="N596" s="150" t="s">
        <v>39</v>
      </c>
      <c r="O596" s="151">
        <v>0</v>
      </c>
      <c r="P596" s="151">
        <f>O596*H596</f>
        <v>0</v>
      </c>
      <c r="Q596" s="151">
        <v>0</v>
      </c>
      <c r="R596" s="151">
        <f>Q596*H596</f>
        <v>0</v>
      </c>
      <c r="S596" s="151">
        <v>0</v>
      </c>
      <c r="T596" s="152">
        <f>S596*H596</f>
        <v>0</v>
      </c>
      <c r="U596" s="30"/>
      <c r="V596" s="30"/>
      <c r="W596" s="30"/>
      <c r="X596" s="30"/>
      <c r="Y596" s="30"/>
      <c r="Z596" s="30"/>
      <c r="AA596" s="30"/>
      <c r="AB596" s="30"/>
      <c r="AC596" s="30"/>
      <c r="AD596" s="30"/>
      <c r="AE596" s="30"/>
      <c r="AR596" s="153" t="s">
        <v>167</v>
      </c>
      <c r="AT596" s="153" t="s">
        <v>162</v>
      </c>
      <c r="AU596" s="153" t="s">
        <v>81</v>
      </c>
      <c r="AY596" s="18" t="s">
        <v>160</v>
      </c>
      <c r="BE596" s="154">
        <f>IF(N596="základní",J596,0)</f>
        <v>0</v>
      </c>
      <c r="BF596" s="154">
        <f>IF(N596="snížená",J596,0)</f>
        <v>0</v>
      </c>
      <c r="BG596" s="154">
        <f>IF(N596="zákl. přenesená",J596,0)</f>
        <v>0</v>
      </c>
      <c r="BH596" s="154">
        <f>IF(N596="sníž. přenesená",J596,0)</f>
        <v>0</v>
      </c>
      <c r="BI596" s="154">
        <f>IF(N596="nulová",J596,0)</f>
        <v>0</v>
      </c>
      <c r="BJ596" s="18" t="s">
        <v>19</v>
      </c>
      <c r="BK596" s="154">
        <f>ROUND(I596*H596,2)</f>
        <v>0</v>
      </c>
      <c r="BL596" s="18" t="s">
        <v>167</v>
      </c>
      <c r="BM596" s="153" t="s">
        <v>1004</v>
      </c>
    </row>
    <row r="597" spans="1:65" s="2" customFormat="1" ht="29.25" x14ac:dyDescent="0.2">
      <c r="A597" s="30"/>
      <c r="B597" s="31"/>
      <c r="C597" s="30"/>
      <c r="D597" s="155" t="s">
        <v>169</v>
      </c>
      <c r="E597" s="30"/>
      <c r="F597" s="156" t="s">
        <v>277</v>
      </c>
      <c r="G597" s="30"/>
      <c r="H597" s="30"/>
      <c r="I597" s="30"/>
      <c r="J597" s="30"/>
      <c r="K597" s="30"/>
      <c r="L597" s="31"/>
      <c r="M597" s="157"/>
      <c r="N597" s="158"/>
      <c r="O597" s="56"/>
      <c r="P597" s="56"/>
      <c r="Q597" s="56"/>
      <c r="R597" s="56"/>
      <c r="S597" s="56"/>
      <c r="T597" s="57"/>
      <c r="U597" s="30"/>
      <c r="V597" s="30"/>
      <c r="W597" s="30"/>
      <c r="X597" s="30"/>
      <c r="Y597" s="30"/>
      <c r="Z597" s="30"/>
      <c r="AA597" s="30"/>
      <c r="AB597" s="30"/>
      <c r="AC597" s="30"/>
      <c r="AD597" s="30"/>
      <c r="AE597" s="30"/>
      <c r="AT597" s="18" t="s">
        <v>169</v>
      </c>
      <c r="AU597" s="18" t="s">
        <v>81</v>
      </c>
    </row>
    <row r="598" spans="1:65" s="14" customFormat="1" x14ac:dyDescent="0.2">
      <c r="B598" s="165"/>
      <c r="D598" s="155" t="s">
        <v>171</v>
      </c>
      <c r="E598" s="166" t="s">
        <v>1</v>
      </c>
      <c r="F598" s="167" t="s">
        <v>1759</v>
      </c>
      <c r="H598" s="168">
        <v>152.25800000000001</v>
      </c>
      <c r="L598" s="165"/>
      <c r="M598" s="169"/>
      <c r="N598" s="170"/>
      <c r="O598" s="170"/>
      <c r="P598" s="170"/>
      <c r="Q598" s="170"/>
      <c r="R598" s="170"/>
      <c r="S598" s="170"/>
      <c r="T598" s="171"/>
      <c r="AT598" s="166" t="s">
        <v>171</v>
      </c>
      <c r="AU598" s="166" t="s">
        <v>81</v>
      </c>
      <c r="AV598" s="14" t="s">
        <v>81</v>
      </c>
      <c r="AW598" s="14" t="s">
        <v>31</v>
      </c>
      <c r="AX598" s="14" t="s">
        <v>19</v>
      </c>
      <c r="AY598" s="166" t="s">
        <v>160</v>
      </c>
    </row>
    <row r="599" spans="1:65" s="12" customFormat="1" ht="22.9" customHeight="1" x14ac:dyDescent="0.2">
      <c r="B599" s="130"/>
      <c r="D599" s="131" t="s">
        <v>73</v>
      </c>
      <c r="E599" s="140" t="s">
        <v>581</v>
      </c>
      <c r="F599" s="140" t="s">
        <v>582</v>
      </c>
      <c r="J599" s="141">
        <f>BK599</f>
        <v>0</v>
      </c>
      <c r="L599" s="130"/>
      <c r="M599" s="134"/>
      <c r="N599" s="135"/>
      <c r="O599" s="135"/>
      <c r="P599" s="136">
        <f>SUM(P600:P601)</f>
        <v>102.480512</v>
      </c>
      <c r="Q599" s="135"/>
      <c r="R599" s="136">
        <f>SUM(R600:R601)</f>
        <v>0</v>
      </c>
      <c r="S599" s="135"/>
      <c r="T599" s="137">
        <f>SUM(T600:T601)</f>
        <v>0</v>
      </c>
      <c r="AR599" s="131" t="s">
        <v>19</v>
      </c>
      <c r="AT599" s="138" t="s">
        <v>73</v>
      </c>
      <c r="AU599" s="138" t="s">
        <v>19</v>
      </c>
      <c r="AY599" s="131" t="s">
        <v>160</v>
      </c>
      <c r="BK599" s="139">
        <f>SUM(BK600:BK601)</f>
        <v>0</v>
      </c>
    </row>
    <row r="600" spans="1:65" s="2" customFormat="1" ht="24" customHeight="1" x14ac:dyDescent="0.2">
      <c r="A600" s="30"/>
      <c r="B600" s="142"/>
      <c r="C600" s="143" t="s">
        <v>728</v>
      </c>
      <c r="D600" s="143" t="s">
        <v>162</v>
      </c>
      <c r="E600" s="144" t="s">
        <v>584</v>
      </c>
      <c r="F600" s="145" t="s">
        <v>585</v>
      </c>
      <c r="G600" s="146" t="s">
        <v>245</v>
      </c>
      <c r="H600" s="147">
        <v>225.72800000000001</v>
      </c>
      <c r="I600" s="148">
        <v>0</v>
      </c>
      <c r="J600" s="148">
        <f>ROUND(I600*H600,2)</f>
        <v>0</v>
      </c>
      <c r="K600" s="145" t="s">
        <v>166</v>
      </c>
      <c r="L600" s="31"/>
      <c r="M600" s="149" t="s">
        <v>1</v>
      </c>
      <c r="N600" s="150" t="s">
        <v>39</v>
      </c>
      <c r="O600" s="151">
        <v>0.45400000000000001</v>
      </c>
      <c r="P600" s="151">
        <f>O600*H600</f>
        <v>102.480512</v>
      </c>
      <c r="Q600" s="151">
        <v>0</v>
      </c>
      <c r="R600" s="151">
        <f>Q600*H600</f>
        <v>0</v>
      </c>
      <c r="S600" s="151">
        <v>0</v>
      </c>
      <c r="T600" s="152">
        <f>S600*H600</f>
        <v>0</v>
      </c>
      <c r="U600" s="30"/>
      <c r="V600" s="30"/>
      <c r="W600" s="30"/>
      <c r="X600" s="30"/>
      <c r="Y600" s="30"/>
      <c r="Z600" s="30"/>
      <c r="AA600" s="30"/>
      <c r="AB600" s="30"/>
      <c r="AC600" s="30"/>
      <c r="AD600" s="30"/>
      <c r="AE600" s="30"/>
      <c r="AR600" s="153" t="s">
        <v>167</v>
      </c>
      <c r="AT600" s="153" t="s">
        <v>162</v>
      </c>
      <c r="AU600" s="153" t="s">
        <v>81</v>
      </c>
      <c r="AY600" s="18" t="s">
        <v>160</v>
      </c>
      <c r="BE600" s="154">
        <f>IF(N600="základní",J600,0)</f>
        <v>0</v>
      </c>
      <c r="BF600" s="154">
        <f>IF(N600="snížená",J600,0)</f>
        <v>0</v>
      </c>
      <c r="BG600" s="154">
        <f>IF(N600="zákl. přenesená",J600,0)</f>
        <v>0</v>
      </c>
      <c r="BH600" s="154">
        <f>IF(N600="sníž. přenesená",J600,0)</f>
        <v>0</v>
      </c>
      <c r="BI600" s="154">
        <f>IF(N600="nulová",J600,0)</f>
        <v>0</v>
      </c>
      <c r="BJ600" s="18" t="s">
        <v>19</v>
      </c>
      <c r="BK600" s="154">
        <f>ROUND(I600*H600,2)</f>
        <v>0</v>
      </c>
      <c r="BL600" s="18" t="s">
        <v>167</v>
      </c>
      <c r="BM600" s="153" t="s">
        <v>1006</v>
      </c>
    </row>
    <row r="601" spans="1:65" s="2" customFormat="1" ht="29.25" x14ac:dyDescent="0.2">
      <c r="A601" s="30"/>
      <c r="B601" s="31"/>
      <c r="C601" s="30"/>
      <c r="D601" s="155" t="s">
        <v>169</v>
      </c>
      <c r="E601" s="30"/>
      <c r="F601" s="156" t="s">
        <v>587</v>
      </c>
      <c r="G601" s="30"/>
      <c r="H601" s="30"/>
      <c r="I601" s="30"/>
      <c r="J601" s="30"/>
      <c r="K601" s="30"/>
      <c r="L601" s="31"/>
      <c r="M601" s="196"/>
      <c r="N601" s="197"/>
      <c r="O601" s="198"/>
      <c r="P601" s="198"/>
      <c r="Q601" s="198"/>
      <c r="R601" s="198"/>
      <c r="S601" s="198"/>
      <c r="T601" s="199"/>
      <c r="U601" s="30"/>
      <c r="V601" s="30"/>
      <c r="W601" s="30"/>
      <c r="X601" s="30"/>
      <c r="Y601" s="30"/>
      <c r="Z601" s="30"/>
      <c r="AA601" s="30"/>
      <c r="AB601" s="30"/>
      <c r="AC601" s="30"/>
      <c r="AD601" s="30"/>
      <c r="AE601" s="30"/>
      <c r="AT601" s="18" t="s">
        <v>169</v>
      </c>
      <c r="AU601" s="18" t="s">
        <v>81</v>
      </c>
    </row>
    <row r="602" spans="1:65" s="2" customFormat="1" ht="6.95" customHeight="1" x14ac:dyDescent="0.2">
      <c r="A602" s="30"/>
      <c r="B602" s="45"/>
      <c r="C602" s="46"/>
      <c r="D602" s="46"/>
      <c r="E602" s="46"/>
      <c r="F602" s="46"/>
      <c r="G602" s="46"/>
      <c r="H602" s="46"/>
      <c r="I602" s="46"/>
      <c r="J602" s="46"/>
      <c r="K602" s="46"/>
      <c r="L602" s="31"/>
      <c r="M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30"/>
      <c r="AA602" s="30"/>
      <c r="AB602" s="30"/>
      <c r="AC602" s="30"/>
      <c r="AD602" s="30"/>
      <c r="AE602" s="30"/>
    </row>
  </sheetData>
  <autoFilter ref="C128:K601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1"/>
  <sheetViews>
    <sheetView showGridLines="0" topLeftCell="A124" workbookViewId="0">
      <selection activeCell="W137" sqref="W137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232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123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124</v>
      </c>
      <c r="L4" s="21"/>
      <c r="M4" s="93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39" t="str">
        <f>'Rekapitulace stavby'!K6</f>
        <v>Blatno u Jesenice - Kaštice</v>
      </c>
      <c r="F7" s="240"/>
      <c r="G7" s="240"/>
      <c r="H7" s="240"/>
      <c r="L7" s="21"/>
    </row>
    <row r="8" spans="1:46" s="1" customFormat="1" ht="12" customHeight="1" x14ac:dyDescent="0.2">
      <c r="B8" s="21"/>
      <c r="D8" s="27" t="s">
        <v>125</v>
      </c>
      <c r="L8" s="21"/>
    </row>
    <row r="9" spans="1:46" s="2" customFormat="1" ht="16.5" customHeight="1" x14ac:dyDescent="0.2">
      <c r="A9" s="30"/>
      <c r="B9" s="31"/>
      <c r="C9" s="30"/>
      <c r="D9" s="30"/>
      <c r="E9" s="239" t="s">
        <v>1632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26" t="s">
        <v>625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17</v>
      </c>
      <c r="E13" s="30"/>
      <c r="F13" s="25" t="s">
        <v>1</v>
      </c>
      <c r="G13" s="30"/>
      <c r="H13" s="30"/>
      <c r="I13" s="27" t="s">
        <v>18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25" t="s">
        <v>21</v>
      </c>
      <c r="G14" s="30"/>
      <c r="H14" s="30"/>
      <c r="I14" s="27" t="s">
        <v>22</v>
      </c>
      <c r="J14" s="53" t="str">
        <f>'Rekapitulace stavby'!AN8</f>
        <v>20. 9. 2019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26</v>
      </c>
      <c r="E16" s="30"/>
      <c r="F16" s="30"/>
      <c r="G16" s="30"/>
      <c r="H16" s="30"/>
      <c r="I16" s="27" t="s">
        <v>27</v>
      </c>
      <c r="J16" s="25" t="str">
        <f>IF('Rekapitulace stavby'!AN10="","",'Rekapitulace stavby'!AN10)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tr">
        <f>IF('Rekapitulace stavby'!E11="","",'Rekapitulace stavby'!E11)</f>
        <v xml:space="preserve"> </v>
      </c>
      <c r="F17" s="30"/>
      <c r="G17" s="30"/>
      <c r="H17" s="30"/>
      <c r="I17" s="27" t="s">
        <v>28</v>
      </c>
      <c r="J17" s="25" t="str">
        <f>IF('Rekapitulace stavby'!AN11="","",'Rekapitulace stavby'!AN11)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29</v>
      </c>
      <c r="E19" s="30"/>
      <c r="F19" s="30"/>
      <c r="G19" s="30"/>
      <c r="H19" s="30"/>
      <c r="I19" s="27" t="s">
        <v>27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29" t="str">
        <f>'Rekapitulace stavby'!E14</f>
        <v xml:space="preserve"> </v>
      </c>
      <c r="F20" s="229"/>
      <c r="G20" s="229"/>
      <c r="H20" s="229"/>
      <c r="I20" s="27" t="s">
        <v>28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30</v>
      </c>
      <c r="E22" s="30"/>
      <c r="F22" s="30"/>
      <c r="G22" s="30"/>
      <c r="H22" s="30"/>
      <c r="I22" s="27" t="s">
        <v>27</v>
      </c>
      <c r="J22" s="25" t="str">
        <f>IF('Rekapitulace stavby'!AN16="","",'Rekapitulace stavby'!AN16)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tr">
        <f>IF('Rekapitulace stavby'!E17="","",'Rekapitulace stavby'!E17)</f>
        <v xml:space="preserve"> </v>
      </c>
      <c r="F23" s="30"/>
      <c r="G23" s="30"/>
      <c r="H23" s="30"/>
      <c r="I23" s="27" t="s">
        <v>28</v>
      </c>
      <c r="J23" s="25" t="str">
        <f>IF('Rekapitulace stavby'!AN17="","",'Rekapitulace stavby'!AN17)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27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28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4"/>
      <c r="B29" s="95"/>
      <c r="C29" s="94"/>
      <c r="D29" s="94"/>
      <c r="E29" s="233" t="s">
        <v>1</v>
      </c>
      <c r="F29" s="233"/>
      <c r="G29" s="233"/>
      <c r="H29" s="23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97" t="s">
        <v>34</v>
      </c>
      <c r="E32" s="30"/>
      <c r="F32" s="30"/>
      <c r="G32" s="30"/>
      <c r="H32" s="30"/>
      <c r="I32" s="30"/>
      <c r="J32" s="69">
        <f>ROUND(J124,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98" t="s">
        <v>38</v>
      </c>
      <c r="E35" s="27" t="s">
        <v>39</v>
      </c>
      <c r="F35" s="99">
        <f>ROUND((SUM(BE124:BE140)),  2)</f>
        <v>0</v>
      </c>
      <c r="G35" s="30"/>
      <c r="H35" s="30"/>
      <c r="I35" s="100">
        <v>0.21</v>
      </c>
      <c r="J35" s="99">
        <f>ROUND(((SUM(BE124:BE140))*I35),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99">
        <f>ROUND((SUM(BF124:BF140)),  2)</f>
        <v>0</v>
      </c>
      <c r="G36" s="30"/>
      <c r="H36" s="30"/>
      <c r="I36" s="100">
        <v>0.15</v>
      </c>
      <c r="J36" s="99">
        <f>ROUND(((SUM(BF124:BF140))*I36),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99">
        <f>ROUND((SUM(BG124:BG140)),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99">
        <f>ROUND((SUM(BH124:BH140)),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99">
        <f>ROUND((SUM(BI124:BI140)),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1"/>
      <c r="D41" s="102" t="s">
        <v>44</v>
      </c>
      <c r="E41" s="58"/>
      <c r="F41" s="58"/>
      <c r="G41" s="103" t="s">
        <v>45</v>
      </c>
      <c r="H41" s="104" t="s">
        <v>46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07" t="s">
        <v>50</v>
      </c>
      <c r="G61" s="43" t="s">
        <v>49</v>
      </c>
      <c r="H61" s="33"/>
      <c r="I61" s="33"/>
      <c r="J61" s="108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07" t="s">
        <v>50</v>
      </c>
      <c r="G76" s="43" t="s">
        <v>49</v>
      </c>
      <c r="H76" s="33"/>
      <c r="I76" s="33"/>
      <c r="J76" s="108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129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39" t="str">
        <f>E7</f>
        <v>Blatno u Jesenice - Kaštice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125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39" t="s">
        <v>1632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26" t="str">
        <f>E11</f>
        <v>VRN - VRN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20</v>
      </c>
      <c r="D91" s="30"/>
      <c r="E91" s="30"/>
      <c r="F91" s="25" t="str">
        <f>F14</f>
        <v xml:space="preserve"> </v>
      </c>
      <c r="G91" s="30"/>
      <c r="H91" s="30"/>
      <c r="I91" s="27" t="s">
        <v>22</v>
      </c>
      <c r="J91" s="53" t="str">
        <f>IF(J14="","",J14)</f>
        <v>20. 9. 2019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26</v>
      </c>
      <c r="D93" s="30"/>
      <c r="E93" s="30"/>
      <c r="F93" s="25" t="str">
        <f>E17</f>
        <v xml:space="preserve"> </v>
      </c>
      <c r="G93" s="30"/>
      <c r="H93" s="30"/>
      <c r="I93" s="27" t="s">
        <v>30</v>
      </c>
      <c r="J93" s="28" t="str">
        <f>E23</f>
        <v xml:space="preserve"> 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29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09" t="s">
        <v>130</v>
      </c>
      <c r="D96" s="101"/>
      <c r="E96" s="101"/>
      <c r="F96" s="101"/>
      <c r="G96" s="101"/>
      <c r="H96" s="101"/>
      <c r="I96" s="101"/>
      <c r="J96" s="110" t="s">
        <v>131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1" t="s">
        <v>132</v>
      </c>
      <c r="D98" s="30"/>
      <c r="E98" s="30"/>
      <c r="F98" s="30"/>
      <c r="G98" s="30"/>
      <c r="H98" s="30"/>
      <c r="I98" s="30"/>
      <c r="J98" s="69">
        <f>J124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133</v>
      </c>
    </row>
    <row r="99" spans="1:47" s="9" customFormat="1" ht="24.95" customHeight="1" x14ac:dyDescent="0.2">
      <c r="B99" s="112"/>
      <c r="D99" s="113" t="s">
        <v>626</v>
      </c>
      <c r="E99" s="114"/>
      <c r="F99" s="114"/>
      <c r="G99" s="114"/>
      <c r="H99" s="114"/>
      <c r="I99" s="114"/>
      <c r="J99" s="115">
        <f>J125</f>
        <v>0</v>
      </c>
      <c r="L99" s="112"/>
    </row>
    <row r="100" spans="1:47" s="10" customFormat="1" ht="19.899999999999999" customHeight="1" x14ac:dyDescent="0.2">
      <c r="B100" s="116"/>
      <c r="D100" s="117" t="s">
        <v>627</v>
      </c>
      <c r="E100" s="118"/>
      <c r="F100" s="118"/>
      <c r="G100" s="118"/>
      <c r="H100" s="118"/>
      <c r="I100" s="118"/>
      <c r="J100" s="119">
        <f>J126</f>
        <v>0</v>
      </c>
      <c r="L100" s="116"/>
    </row>
    <row r="101" spans="1:47" s="10" customFormat="1" ht="19.899999999999999" customHeight="1" x14ac:dyDescent="0.2">
      <c r="B101" s="116"/>
      <c r="D101" s="117" t="s">
        <v>628</v>
      </c>
      <c r="E101" s="118"/>
      <c r="F101" s="118"/>
      <c r="G101" s="118"/>
      <c r="H101" s="118"/>
      <c r="I101" s="118"/>
      <c r="J101" s="119">
        <f>J133</f>
        <v>0</v>
      </c>
      <c r="L101" s="116"/>
    </row>
    <row r="102" spans="1:47" s="10" customFormat="1" ht="19.899999999999999" customHeight="1" x14ac:dyDescent="0.2">
      <c r="B102" s="116"/>
      <c r="D102" s="117" t="s">
        <v>629</v>
      </c>
      <c r="E102" s="118"/>
      <c r="F102" s="118"/>
      <c r="G102" s="118"/>
      <c r="H102" s="118"/>
      <c r="I102" s="118"/>
      <c r="J102" s="119">
        <f>J137</f>
        <v>0</v>
      </c>
      <c r="L102" s="116"/>
    </row>
    <row r="103" spans="1:47" s="2" customFormat="1" ht="21.75" customHeight="1" x14ac:dyDescent="0.2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47" s="2" customFormat="1" ht="6.95" customHeight="1" x14ac:dyDescent="0.2">
      <c r="A104" s="30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47" s="2" customFormat="1" ht="6.95" customHeight="1" x14ac:dyDescent="0.2">
      <c r="A108" s="30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24.95" customHeight="1" x14ac:dyDescent="0.2">
      <c r="A109" s="30"/>
      <c r="B109" s="31"/>
      <c r="C109" s="22" t="s">
        <v>145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 x14ac:dyDescent="0.2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2" customHeight="1" x14ac:dyDescent="0.2">
      <c r="A111" s="30"/>
      <c r="B111" s="31"/>
      <c r="C111" s="27" t="s">
        <v>14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6.5" customHeight="1" x14ac:dyDescent="0.2">
      <c r="A112" s="30"/>
      <c r="B112" s="31"/>
      <c r="C112" s="30"/>
      <c r="D112" s="30"/>
      <c r="E112" s="239" t="str">
        <f>E7</f>
        <v>Blatno u Jesenice - Kaštice</v>
      </c>
      <c r="F112" s="240"/>
      <c r="G112" s="240"/>
      <c r="H112" s="24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1" customFormat="1" ht="12" customHeight="1" x14ac:dyDescent="0.2">
      <c r="B113" s="21"/>
      <c r="C113" s="27" t="s">
        <v>125</v>
      </c>
      <c r="L113" s="21"/>
    </row>
    <row r="114" spans="1:65" s="2" customFormat="1" ht="16.5" customHeight="1" x14ac:dyDescent="0.2">
      <c r="A114" s="30"/>
      <c r="B114" s="31"/>
      <c r="C114" s="30"/>
      <c r="D114" s="30"/>
      <c r="E114" s="239" t="s">
        <v>1632</v>
      </c>
      <c r="F114" s="238"/>
      <c r="G114" s="238"/>
      <c r="H114" s="238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 x14ac:dyDescent="0.2">
      <c r="A115" s="30"/>
      <c r="B115" s="31"/>
      <c r="C115" s="27" t="s">
        <v>127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6.5" customHeight="1" x14ac:dyDescent="0.2">
      <c r="A116" s="30"/>
      <c r="B116" s="31"/>
      <c r="C116" s="30"/>
      <c r="D116" s="30"/>
      <c r="E116" s="226" t="str">
        <f>E11</f>
        <v>VRN - VRN</v>
      </c>
      <c r="F116" s="238"/>
      <c r="G116" s="238"/>
      <c r="H116" s="238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2" customHeight="1" x14ac:dyDescent="0.2">
      <c r="A118" s="30"/>
      <c r="B118" s="31"/>
      <c r="C118" s="27" t="s">
        <v>20</v>
      </c>
      <c r="D118" s="30"/>
      <c r="E118" s="30"/>
      <c r="F118" s="25" t="str">
        <f>F14</f>
        <v xml:space="preserve"> </v>
      </c>
      <c r="G118" s="30"/>
      <c r="H118" s="30"/>
      <c r="I118" s="27" t="s">
        <v>22</v>
      </c>
      <c r="J118" s="53" t="str">
        <f>IF(J14="","",J14)</f>
        <v>20. 9. 2019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6.95" customHeight="1" x14ac:dyDescent="0.2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 x14ac:dyDescent="0.2">
      <c r="A120" s="30"/>
      <c r="B120" s="31"/>
      <c r="C120" s="27" t="s">
        <v>26</v>
      </c>
      <c r="D120" s="30"/>
      <c r="E120" s="30"/>
      <c r="F120" s="25" t="str">
        <f>E17</f>
        <v xml:space="preserve"> </v>
      </c>
      <c r="G120" s="30"/>
      <c r="H120" s="30"/>
      <c r="I120" s="27" t="s">
        <v>30</v>
      </c>
      <c r="J120" s="28" t="str">
        <f>E23</f>
        <v xml:space="preserve"> 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 x14ac:dyDescent="0.2">
      <c r="A121" s="30"/>
      <c r="B121" s="31"/>
      <c r="C121" s="27" t="s">
        <v>29</v>
      </c>
      <c r="D121" s="30"/>
      <c r="E121" s="30"/>
      <c r="F121" s="25" t="str">
        <f>IF(E20="","",E20)</f>
        <v xml:space="preserve"> </v>
      </c>
      <c r="G121" s="30"/>
      <c r="H121" s="30"/>
      <c r="I121" s="27" t="s">
        <v>32</v>
      </c>
      <c r="J121" s="28" t="str">
        <f>E26</f>
        <v xml:space="preserve"> 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0.35" customHeight="1" x14ac:dyDescent="0.2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11" customFormat="1" ht="29.25" customHeight="1" x14ac:dyDescent="0.2">
      <c r="A123" s="120"/>
      <c r="B123" s="121"/>
      <c r="C123" s="122" t="s">
        <v>146</v>
      </c>
      <c r="D123" s="123" t="s">
        <v>59</v>
      </c>
      <c r="E123" s="123" t="s">
        <v>55</v>
      </c>
      <c r="F123" s="123" t="s">
        <v>56</v>
      </c>
      <c r="G123" s="123" t="s">
        <v>147</v>
      </c>
      <c r="H123" s="123" t="s">
        <v>148</v>
      </c>
      <c r="I123" s="123" t="s">
        <v>149</v>
      </c>
      <c r="J123" s="123" t="s">
        <v>131</v>
      </c>
      <c r="K123" s="124" t="s">
        <v>150</v>
      </c>
      <c r="L123" s="125"/>
      <c r="M123" s="60" t="s">
        <v>1</v>
      </c>
      <c r="N123" s="61" t="s">
        <v>38</v>
      </c>
      <c r="O123" s="61" t="s">
        <v>151</v>
      </c>
      <c r="P123" s="61" t="s">
        <v>152</v>
      </c>
      <c r="Q123" s="61" t="s">
        <v>153</v>
      </c>
      <c r="R123" s="61" t="s">
        <v>154</v>
      </c>
      <c r="S123" s="61" t="s">
        <v>155</v>
      </c>
      <c r="T123" s="62" t="s">
        <v>156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9" customHeight="1" x14ac:dyDescent="0.25">
      <c r="A124" s="30"/>
      <c r="B124" s="31"/>
      <c r="C124" s="67" t="s">
        <v>157</v>
      </c>
      <c r="D124" s="30"/>
      <c r="E124" s="30"/>
      <c r="F124" s="30"/>
      <c r="G124" s="30"/>
      <c r="H124" s="30"/>
      <c r="I124" s="30"/>
      <c r="J124" s="126">
        <f>BK124</f>
        <v>0</v>
      </c>
      <c r="K124" s="30"/>
      <c r="L124" s="31"/>
      <c r="M124" s="63"/>
      <c r="N124" s="54"/>
      <c r="O124" s="64"/>
      <c r="P124" s="127">
        <f>P125</f>
        <v>0</v>
      </c>
      <c r="Q124" s="64"/>
      <c r="R124" s="127">
        <f>R125</f>
        <v>0</v>
      </c>
      <c r="S124" s="64"/>
      <c r="T124" s="128">
        <f>T125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8" t="s">
        <v>73</v>
      </c>
      <c r="AU124" s="18" t="s">
        <v>133</v>
      </c>
      <c r="BK124" s="129">
        <f>BK125</f>
        <v>0</v>
      </c>
    </row>
    <row r="125" spans="1:65" s="12" customFormat="1" ht="25.9" customHeight="1" x14ac:dyDescent="0.2">
      <c r="B125" s="130"/>
      <c r="D125" s="131" t="s">
        <v>73</v>
      </c>
      <c r="E125" s="132" t="s">
        <v>86</v>
      </c>
      <c r="F125" s="132" t="s">
        <v>630</v>
      </c>
      <c r="J125" s="133">
        <f>BK125</f>
        <v>0</v>
      </c>
      <c r="L125" s="130"/>
      <c r="M125" s="134"/>
      <c r="N125" s="135"/>
      <c r="O125" s="135"/>
      <c r="P125" s="136">
        <f>P126+P133+P137</f>
        <v>0</v>
      </c>
      <c r="Q125" s="135"/>
      <c r="R125" s="136">
        <f>R126+R133+R137</f>
        <v>0</v>
      </c>
      <c r="S125" s="135"/>
      <c r="T125" s="137">
        <f>T126+T133+T137</f>
        <v>0</v>
      </c>
      <c r="AR125" s="131" t="s">
        <v>196</v>
      </c>
      <c r="AT125" s="138" t="s">
        <v>73</v>
      </c>
      <c r="AU125" s="138" t="s">
        <v>74</v>
      </c>
      <c r="AY125" s="131" t="s">
        <v>160</v>
      </c>
      <c r="BK125" s="139">
        <f>BK126+BK133+BK137</f>
        <v>0</v>
      </c>
    </row>
    <row r="126" spans="1:65" s="12" customFormat="1" ht="22.9" customHeight="1" x14ac:dyDescent="0.2">
      <c r="B126" s="130"/>
      <c r="D126" s="131" t="s">
        <v>73</v>
      </c>
      <c r="E126" s="140" t="s">
        <v>631</v>
      </c>
      <c r="F126" s="140" t="s">
        <v>632</v>
      </c>
      <c r="J126" s="141">
        <f>BK126</f>
        <v>0</v>
      </c>
      <c r="L126" s="130"/>
      <c r="M126" s="134"/>
      <c r="N126" s="135"/>
      <c r="O126" s="135"/>
      <c r="P126" s="136">
        <f>SUM(P127:P132)</f>
        <v>0</v>
      </c>
      <c r="Q126" s="135"/>
      <c r="R126" s="136">
        <f>SUM(R127:R132)</f>
        <v>0</v>
      </c>
      <c r="S126" s="135"/>
      <c r="T126" s="137">
        <f>SUM(T127:T132)</f>
        <v>0</v>
      </c>
      <c r="AR126" s="131" t="s">
        <v>196</v>
      </c>
      <c r="AT126" s="138" t="s">
        <v>73</v>
      </c>
      <c r="AU126" s="138" t="s">
        <v>19</v>
      </c>
      <c r="AY126" s="131" t="s">
        <v>160</v>
      </c>
      <c r="BK126" s="139">
        <f>SUM(BK127:BK132)</f>
        <v>0</v>
      </c>
    </row>
    <row r="127" spans="1:65" s="2" customFormat="1" ht="16.5" customHeight="1" x14ac:dyDescent="0.2">
      <c r="A127" s="30"/>
      <c r="B127" s="142"/>
      <c r="C127" s="143" t="s">
        <v>19</v>
      </c>
      <c r="D127" s="143" t="s">
        <v>162</v>
      </c>
      <c r="E127" s="144" t="s">
        <v>633</v>
      </c>
      <c r="F127" s="145" t="s">
        <v>634</v>
      </c>
      <c r="G127" s="146" t="s">
        <v>635</v>
      </c>
      <c r="H127" s="147">
        <v>1</v>
      </c>
      <c r="I127" s="148">
        <v>0</v>
      </c>
      <c r="J127" s="148">
        <f>ROUND(I127*H127,2)</f>
        <v>0</v>
      </c>
      <c r="K127" s="145" t="s">
        <v>166</v>
      </c>
      <c r="L127" s="31"/>
      <c r="M127" s="149" t="s">
        <v>1</v>
      </c>
      <c r="N127" s="150" t="s">
        <v>39</v>
      </c>
      <c r="O127" s="151">
        <v>0</v>
      </c>
      <c r="P127" s="151">
        <f>O127*H127</f>
        <v>0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3" t="s">
        <v>636</v>
      </c>
      <c r="AT127" s="153" t="s">
        <v>162</v>
      </c>
      <c r="AU127" s="153" t="s">
        <v>81</v>
      </c>
      <c r="AY127" s="18" t="s">
        <v>160</v>
      </c>
      <c r="BE127" s="154">
        <f>IF(N127="základní",J127,0)</f>
        <v>0</v>
      </c>
      <c r="BF127" s="154">
        <f>IF(N127="snížená",J127,0)</f>
        <v>0</v>
      </c>
      <c r="BG127" s="154">
        <f>IF(N127="zákl. přenesená",J127,0)</f>
        <v>0</v>
      </c>
      <c r="BH127" s="154">
        <f>IF(N127="sníž. přenesená",J127,0)</f>
        <v>0</v>
      </c>
      <c r="BI127" s="154">
        <f>IF(N127="nulová",J127,0)</f>
        <v>0</v>
      </c>
      <c r="BJ127" s="18" t="s">
        <v>19</v>
      </c>
      <c r="BK127" s="154">
        <f>ROUND(I127*H127,2)</f>
        <v>0</v>
      </c>
      <c r="BL127" s="18" t="s">
        <v>636</v>
      </c>
      <c r="BM127" s="153" t="s">
        <v>637</v>
      </c>
    </row>
    <row r="128" spans="1:65" s="2" customFormat="1" x14ac:dyDescent="0.2">
      <c r="A128" s="30"/>
      <c r="B128" s="31"/>
      <c r="C128" s="30"/>
      <c r="D128" s="155" t="s">
        <v>169</v>
      </c>
      <c r="E128" s="30"/>
      <c r="F128" s="156" t="s">
        <v>634</v>
      </c>
      <c r="G128" s="30"/>
      <c r="H128" s="30"/>
      <c r="I128" s="30"/>
      <c r="J128" s="30"/>
      <c r="K128" s="30"/>
      <c r="L128" s="31"/>
      <c r="M128" s="157"/>
      <c r="N128" s="158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8" t="s">
        <v>169</v>
      </c>
      <c r="AU128" s="18" t="s">
        <v>81</v>
      </c>
    </row>
    <row r="129" spans="1:65" s="2" customFormat="1" ht="19.5" x14ac:dyDescent="0.2">
      <c r="A129" s="30"/>
      <c r="B129" s="31"/>
      <c r="C129" s="30"/>
      <c r="D129" s="155" t="s">
        <v>248</v>
      </c>
      <c r="E129" s="30"/>
      <c r="F129" s="186" t="s">
        <v>638</v>
      </c>
      <c r="G129" s="30"/>
      <c r="H129" s="30"/>
      <c r="I129" s="30"/>
      <c r="J129" s="30"/>
      <c r="K129" s="30"/>
      <c r="L129" s="31"/>
      <c r="M129" s="157"/>
      <c r="N129" s="158"/>
      <c r="O129" s="56"/>
      <c r="P129" s="56"/>
      <c r="Q129" s="56"/>
      <c r="R129" s="56"/>
      <c r="S129" s="56"/>
      <c r="T129" s="57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8" t="s">
        <v>248</v>
      </c>
      <c r="AU129" s="18" t="s">
        <v>81</v>
      </c>
    </row>
    <row r="130" spans="1:65" s="2" customFormat="1" ht="16.5" customHeight="1" x14ac:dyDescent="0.2">
      <c r="A130" s="30"/>
      <c r="B130" s="142"/>
      <c r="C130" s="143" t="s">
        <v>81</v>
      </c>
      <c r="D130" s="143" t="s">
        <v>162</v>
      </c>
      <c r="E130" s="144" t="s">
        <v>639</v>
      </c>
      <c r="F130" s="145" t="s">
        <v>640</v>
      </c>
      <c r="G130" s="146" t="s">
        <v>635</v>
      </c>
      <c r="H130" s="147">
        <v>1</v>
      </c>
      <c r="I130" s="148">
        <v>0</v>
      </c>
      <c r="J130" s="148">
        <f>ROUND(I130*H130,2)</f>
        <v>0</v>
      </c>
      <c r="K130" s="145" t="s">
        <v>166</v>
      </c>
      <c r="L130" s="31"/>
      <c r="M130" s="149" t="s">
        <v>1</v>
      </c>
      <c r="N130" s="150" t="s">
        <v>39</v>
      </c>
      <c r="O130" s="151">
        <v>0</v>
      </c>
      <c r="P130" s="151">
        <f>O130*H130</f>
        <v>0</v>
      </c>
      <c r="Q130" s="151">
        <v>0</v>
      </c>
      <c r="R130" s="151">
        <f>Q130*H130</f>
        <v>0</v>
      </c>
      <c r="S130" s="151">
        <v>0</v>
      </c>
      <c r="T130" s="152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3" t="s">
        <v>636</v>
      </c>
      <c r="AT130" s="153" t="s">
        <v>162</v>
      </c>
      <c r="AU130" s="153" t="s">
        <v>81</v>
      </c>
      <c r="AY130" s="18" t="s">
        <v>160</v>
      </c>
      <c r="BE130" s="154">
        <f>IF(N130="základní",J130,0)</f>
        <v>0</v>
      </c>
      <c r="BF130" s="154">
        <f>IF(N130="snížená",J130,0)</f>
        <v>0</v>
      </c>
      <c r="BG130" s="154">
        <f>IF(N130="zákl. přenesená",J130,0)</f>
        <v>0</v>
      </c>
      <c r="BH130" s="154">
        <f>IF(N130="sníž. přenesená",J130,0)</f>
        <v>0</v>
      </c>
      <c r="BI130" s="154">
        <f>IF(N130="nulová",J130,0)</f>
        <v>0</v>
      </c>
      <c r="BJ130" s="18" t="s">
        <v>19</v>
      </c>
      <c r="BK130" s="154">
        <f>ROUND(I130*H130,2)</f>
        <v>0</v>
      </c>
      <c r="BL130" s="18" t="s">
        <v>636</v>
      </c>
      <c r="BM130" s="153" t="s">
        <v>641</v>
      </c>
    </row>
    <row r="131" spans="1:65" s="2" customFormat="1" x14ac:dyDescent="0.2">
      <c r="A131" s="30"/>
      <c r="B131" s="31"/>
      <c r="C131" s="30"/>
      <c r="D131" s="155" t="s">
        <v>169</v>
      </c>
      <c r="E131" s="30"/>
      <c r="F131" s="156" t="s">
        <v>640</v>
      </c>
      <c r="G131" s="30"/>
      <c r="H131" s="30"/>
      <c r="I131" s="30"/>
      <c r="J131" s="30"/>
      <c r="K131" s="30"/>
      <c r="L131" s="31"/>
      <c r="M131" s="157"/>
      <c r="N131" s="158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8" t="s">
        <v>169</v>
      </c>
      <c r="AU131" s="18" t="s">
        <v>81</v>
      </c>
    </row>
    <row r="132" spans="1:65" s="2" customFormat="1" ht="39" x14ac:dyDescent="0.2">
      <c r="A132" s="30"/>
      <c r="B132" s="31"/>
      <c r="C132" s="30"/>
      <c r="D132" s="155" t="s">
        <v>248</v>
      </c>
      <c r="E132" s="30"/>
      <c r="F132" s="186" t="s">
        <v>642</v>
      </c>
      <c r="G132" s="30"/>
      <c r="H132" s="30"/>
      <c r="I132" s="30"/>
      <c r="J132" s="30"/>
      <c r="K132" s="30"/>
      <c r="L132" s="31"/>
      <c r="M132" s="157"/>
      <c r="N132" s="158"/>
      <c r="O132" s="56"/>
      <c r="P132" s="56"/>
      <c r="Q132" s="56"/>
      <c r="R132" s="56"/>
      <c r="S132" s="56"/>
      <c r="T132" s="57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8" t="s">
        <v>248</v>
      </c>
      <c r="AU132" s="18" t="s">
        <v>81</v>
      </c>
    </row>
    <row r="133" spans="1:65" s="12" customFormat="1" ht="22.9" customHeight="1" x14ac:dyDescent="0.2">
      <c r="B133" s="130"/>
      <c r="D133" s="131" t="s">
        <v>73</v>
      </c>
      <c r="E133" s="140" t="s">
        <v>643</v>
      </c>
      <c r="F133" s="140" t="s">
        <v>644</v>
      </c>
      <c r="J133" s="141">
        <f>BK133</f>
        <v>0</v>
      </c>
      <c r="L133" s="130"/>
      <c r="M133" s="134"/>
      <c r="N133" s="135"/>
      <c r="O133" s="135"/>
      <c r="P133" s="136">
        <f>SUM(P134:P136)</f>
        <v>0</v>
      </c>
      <c r="Q133" s="135"/>
      <c r="R133" s="136">
        <f>SUM(R134:R136)</f>
        <v>0</v>
      </c>
      <c r="S133" s="135"/>
      <c r="T133" s="137">
        <f>SUM(T134:T136)</f>
        <v>0</v>
      </c>
      <c r="AR133" s="131" t="s">
        <v>196</v>
      </c>
      <c r="AT133" s="138" t="s">
        <v>73</v>
      </c>
      <c r="AU133" s="138" t="s">
        <v>19</v>
      </c>
      <c r="AY133" s="131" t="s">
        <v>160</v>
      </c>
      <c r="BK133" s="139">
        <f>SUM(BK134:BK136)</f>
        <v>0</v>
      </c>
    </row>
    <row r="134" spans="1:65" s="2" customFormat="1" ht="16.5" customHeight="1" x14ac:dyDescent="0.2">
      <c r="A134" s="30"/>
      <c r="B134" s="142"/>
      <c r="C134" s="143" t="s">
        <v>183</v>
      </c>
      <c r="D134" s="143" t="s">
        <v>162</v>
      </c>
      <c r="E134" s="144" t="s">
        <v>645</v>
      </c>
      <c r="F134" s="145" t="s">
        <v>644</v>
      </c>
      <c r="G134" s="146" t="s">
        <v>635</v>
      </c>
      <c r="H134" s="147">
        <v>1</v>
      </c>
      <c r="I134" s="148">
        <v>0</v>
      </c>
      <c r="J134" s="148">
        <f>ROUND(I134*H134,2)</f>
        <v>0</v>
      </c>
      <c r="K134" s="145" t="s">
        <v>166</v>
      </c>
      <c r="L134" s="31"/>
      <c r="M134" s="149" t="s">
        <v>1</v>
      </c>
      <c r="N134" s="150" t="s">
        <v>39</v>
      </c>
      <c r="O134" s="151">
        <v>0</v>
      </c>
      <c r="P134" s="151">
        <f>O134*H134</f>
        <v>0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3" t="s">
        <v>636</v>
      </c>
      <c r="AT134" s="153" t="s">
        <v>162</v>
      </c>
      <c r="AU134" s="153" t="s">
        <v>81</v>
      </c>
      <c r="AY134" s="18" t="s">
        <v>160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8" t="s">
        <v>19</v>
      </c>
      <c r="BK134" s="154">
        <f>ROUND(I134*H134,2)</f>
        <v>0</v>
      </c>
      <c r="BL134" s="18" t="s">
        <v>636</v>
      </c>
      <c r="BM134" s="153" t="s">
        <v>646</v>
      </c>
    </row>
    <row r="135" spans="1:65" s="2" customFormat="1" x14ac:dyDescent="0.2">
      <c r="A135" s="30"/>
      <c r="B135" s="31"/>
      <c r="C135" s="30"/>
      <c r="D135" s="155" t="s">
        <v>169</v>
      </c>
      <c r="E135" s="30"/>
      <c r="F135" s="156" t="s">
        <v>644</v>
      </c>
      <c r="G135" s="30"/>
      <c r="H135" s="30"/>
      <c r="I135" s="30"/>
      <c r="J135" s="30"/>
      <c r="K135" s="30"/>
      <c r="L135" s="31"/>
      <c r="M135" s="157"/>
      <c r="N135" s="158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8" t="s">
        <v>169</v>
      </c>
      <c r="AU135" s="18" t="s">
        <v>81</v>
      </c>
    </row>
    <row r="136" spans="1:65" s="2" customFormat="1" ht="48.75" x14ac:dyDescent="0.2">
      <c r="A136" s="30"/>
      <c r="B136" s="31"/>
      <c r="C136" s="30"/>
      <c r="D136" s="155" t="s">
        <v>248</v>
      </c>
      <c r="E136" s="30"/>
      <c r="F136" s="186" t="s">
        <v>647</v>
      </c>
      <c r="G136" s="30"/>
      <c r="H136" s="30"/>
      <c r="I136" s="30"/>
      <c r="J136" s="30"/>
      <c r="K136" s="30"/>
      <c r="L136" s="31"/>
      <c r="M136" s="157"/>
      <c r="N136" s="158"/>
      <c r="O136" s="56"/>
      <c r="P136" s="56"/>
      <c r="Q136" s="56"/>
      <c r="R136" s="56"/>
      <c r="S136" s="56"/>
      <c r="T136" s="57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8" t="s">
        <v>248</v>
      </c>
      <c r="AU136" s="18" t="s">
        <v>81</v>
      </c>
    </row>
    <row r="137" spans="1:65" s="12" customFormat="1" ht="22.9" customHeight="1" x14ac:dyDescent="0.2">
      <c r="B137" s="130"/>
      <c r="D137" s="131" t="s">
        <v>73</v>
      </c>
      <c r="E137" s="140" t="s">
        <v>648</v>
      </c>
      <c r="F137" s="140" t="s">
        <v>649</v>
      </c>
      <c r="J137" s="141">
        <f>BK137</f>
        <v>0</v>
      </c>
      <c r="L137" s="130"/>
      <c r="M137" s="134"/>
      <c r="N137" s="135"/>
      <c r="O137" s="135"/>
      <c r="P137" s="136">
        <f>SUM(P138:P140)</f>
        <v>0</v>
      </c>
      <c r="Q137" s="135"/>
      <c r="R137" s="136">
        <f>SUM(R138:R140)</f>
        <v>0</v>
      </c>
      <c r="S137" s="135"/>
      <c r="T137" s="137">
        <f>SUM(T138:T140)</f>
        <v>0</v>
      </c>
      <c r="AR137" s="131" t="s">
        <v>196</v>
      </c>
      <c r="AT137" s="138" t="s">
        <v>73</v>
      </c>
      <c r="AU137" s="138" t="s">
        <v>19</v>
      </c>
      <c r="AY137" s="131" t="s">
        <v>160</v>
      </c>
      <c r="BK137" s="139">
        <f>SUM(BK138:BK140)</f>
        <v>0</v>
      </c>
    </row>
    <row r="138" spans="1:65" s="2" customFormat="1" ht="16.5" customHeight="1" x14ac:dyDescent="0.2">
      <c r="A138" s="30"/>
      <c r="B138" s="142"/>
      <c r="C138" s="143" t="s">
        <v>167</v>
      </c>
      <c r="D138" s="143" t="s">
        <v>162</v>
      </c>
      <c r="E138" s="144" t="s">
        <v>1627</v>
      </c>
      <c r="F138" s="145" t="s">
        <v>1628</v>
      </c>
      <c r="G138" s="146" t="s">
        <v>1629</v>
      </c>
      <c r="H138" s="147">
        <v>1</v>
      </c>
      <c r="I138" s="148">
        <v>0</v>
      </c>
      <c r="J138" s="148">
        <f>ROUND(I138*H138,2)</f>
        <v>0</v>
      </c>
      <c r="K138" s="145" t="s">
        <v>166</v>
      </c>
      <c r="L138" s="31"/>
      <c r="M138" s="149" t="s">
        <v>1</v>
      </c>
      <c r="N138" s="150" t="s">
        <v>39</v>
      </c>
      <c r="O138" s="151">
        <v>0</v>
      </c>
      <c r="P138" s="151">
        <f>O138*H138</f>
        <v>0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3" t="s">
        <v>636</v>
      </c>
      <c r="AT138" s="153" t="s">
        <v>162</v>
      </c>
      <c r="AU138" s="153" t="s">
        <v>81</v>
      </c>
      <c r="AY138" s="18" t="s">
        <v>160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8" t="s">
        <v>19</v>
      </c>
      <c r="BK138" s="154">
        <f>ROUND(I138*H138,2)</f>
        <v>0</v>
      </c>
      <c r="BL138" s="18" t="s">
        <v>636</v>
      </c>
      <c r="BM138" s="153" t="s">
        <v>1630</v>
      </c>
    </row>
    <row r="139" spans="1:65" s="2" customFormat="1" x14ac:dyDescent="0.2">
      <c r="A139" s="30"/>
      <c r="B139" s="31"/>
      <c r="C139" s="30"/>
      <c r="D139" s="155" t="s">
        <v>169</v>
      </c>
      <c r="E139" s="30"/>
      <c r="F139" s="156" t="s">
        <v>1628</v>
      </c>
      <c r="G139" s="30"/>
      <c r="H139" s="30"/>
      <c r="I139" s="30"/>
      <c r="J139" s="30"/>
      <c r="K139" s="30"/>
      <c r="L139" s="31"/>
      <c r="M139" s="157"/>
      <c r="N139" s="158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8" t="s">
        <v>169</v>
      </c>
      <c r="AU139" s="18" t="s">
        <v>81</v>
      </c>
    </row>
    <row r="140" spans="1:65" s="2" customFormat="1" ht="19.5" x14ac:dyDescent="0.2">
      <c r="A140" s="30"/>
      <c r="B140" s="31"/>
      <c r="C140" s="30"/>
      <c r="D140" s="155" t="s">
        <v>248</v>
      </c>
      <c r="E140" s="30"/>
      <c r="F140" s="186" t="s">
        <v>1631</v>
      </c>
      <c r="G140" s="30"/>
      <c r="H140" s="30"/>
      <c r="I140" s="30"/>
      <c r="J140" s="30"/>
      <c r="K140" s="30"/>
      <c r="L140" s="31"/>
      <c r="M140" s="196"/>
      <c r="N140" s="197"/>
      <c r="O140" s="198"/>
      <c r="P140" s="198"/>
      <c r="Q140" s="198"/>
      <c r="R140" s="198"/>
      <c r="S140" s="198"/>
      <c r="T140" s="199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8" t="s">
        <v>248</v>
      </c>
      <c r="AU140" s="18" t="s">
        <v>81</v>
      </c>
    </row>
    <row r="141" spans="1:65" s="2" customFormat="1" ht="6.95" customHeight="1" x14ac:dyDescent="0.2">
      <c r="A141" s="30"/>
      <c r="B141" s="45"/>
      <c r="C141" s="46"/>
      <c r="D141" s="46"/>
      <c r="E141" s="46"/>
      <c r="F141" s="46"/>
      <c r="G141" s="46"/>
      <c r="H141" s="46"/>
      <c r="I141" s="46"/>
      <c r="J141" s="46"/>
      <c r="K141" s="46"/>
      <c r="L141" s="31"/>
      <c r="M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</sheetData>
  <autoFilter ref="C123:K140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61"/>
  <sheetViews>
    <sheetView showGridLines="0" topLeftCell="A436" zoomScaleNormal="100" workbookViewId="0">
      <selection activeCell="I466" sqref="I46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232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85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124</v>
      </c>
      <c r="L4" s="21"/>
      <c r="M4" s="93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39" t="str">
        <f>'Rekapitulace stavby'!K6</f>
        <v>Blatno u Jesenice - Kaštice</v>
      </c>
      <c r="F7" s="240"/>
      <c r="G7" s="240"/>
      <c r="H7" s="240"/>
      <c r="L7" s="21"/>
    </row>
    <row r="8" spans="1:46" s="1" customFormat="1" ht="12" customHeight="1" x14ac:dyDescent="0.2">
      <c r="B8" s="21"/>
      <c r="D8" s="27" t="s">
        <v>125</v>
      </c>
      <c r="L8" s="21"/>
    </row>
    <row r="9" spans="1:46" s="2" customFormat="1" ht="16.5" customHeight="1" x14ac:dyDescent="0.2">
      <c r="A9" s="30"/>
      <c r="B9" s="31"/>
      <c r="C9" s="30"/>
      <c r="D9" s="30"/>
      <c r="E9" s="239" t="s">
        <v>126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26" t="s">
        <v>128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17</v>
      </c>
      <c r="E13" s="30"/>
      <c r="F13" s="25" t="s">
        <v>1</v>
      </c>
      <c r="G13" s="30"/>
      <c r="H13" s="30"/>
      <c r="I13" s="27" t="s">
        <v>18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25" t="s">
        <v>21</v>
      </c>
      <c r="G14" s="30"/>
      <c r="H14" s="30"/>
      <c r="I14" s="27" t="s">
        <v>22</v>
      </c>
      <c r="J14" s="53" t="str">
        <f>'Rekapitulace stavby'!AN8</f>
        <v>20. 9. 2019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26</v>
      </c>
      <c r="E16" s="30"/>
      <c r="F16" s="30"/>
      <c r="G16" s="30"/>
      <c r="H16" s="30"/>
      <c r="I16" s="27" t="s">
        <v>27</v>
      </c>
      <c r="J16" s="25" t="str">
        <f>IF('Rekapitulace stavby'!AN10="","",'Rekapitulace stavby'!AN10)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tr">
        <f>IF('Rekapitulace stavby'!E11="","",'Rekapitulace stavby'!E11)</f>
        <v xml:space="preserve"> </v>
      </c>
      <c r="F17" s="30"/>
      <c r="G17" s="30"/>
      <c r="H17" s="30"/>
      <c r="I17" s="27" t="s">
        <v>28</v>
      </c>
      <c r="J17" s="25" t="str">
        <f>IF('Rekapitulace stavby'!AN11="","",'Rekapitulace stavby'!AN11)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29</v>
      </c>
      <c r="E19" s="30"/>
      <c r="F19" s="30"/>
      <c r="G19" s="30"/>
      <c r="H19" s="30"/>
      <c r="I19" s="27" t="s">
        <v>27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29" t="str">
        <f>'Rekapitulace stavby'!E14</f>
        <v xml:space="preserve"> </v>
      </c>
      <c r="F20" s="229"/>
      <c r="G20" s="229"/>
      <c r="H20" s="229"/>
      <c r="I20" s="27" t="s">
        <v>28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30</v>
      </c>
      <c r="E22" s="30"/>
      <c r="F22" s="30"/>
      <c r="G22" s="30"/>
      <c r="H22" s="30"/>
      <c r="I22" s="27" t="s">
        <v>27</v>
      </c>
      <c r="J22" s="25" t="str">
        <f>IF('Rekapitulace stavby'!AN16="","",'Rekapitulace stavby'!AN16)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tr">
        <f>IF('Rekapitulace stavby'!E17="","",'Rekapitulace stavby'!E17)</f>
        <v xml:space="preserve"> </v>
      </c>
      <c r="F23" s="30"/>
      <c r="G23" s="30"/>
      <c r="H23" s="30"/>
      <c r="I23" s="27" t="s">
        <v>28</v>
      </c>
      <c r="J23" s="25" t="str">
        <f>IF('Rekapitulace stavby'!AN17="","",'Rekapitulace stavby'!AN17)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27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28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4"/>
      <c r="B29" s="95"/>
      <c r="C29" s="94"/>
      <c r="D29" s="94"/>
      <c r="E29" s="233" t="s">
        <v>1</v>
      </c>
      <c r="F29" s="233"/>
      <c r="G29" s="233"/>
      <c r="H29" s="23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97" t="s">
        <v>34</v>
      </c>
      <c r="E32" s="30"/>
      <c r="F32" s="30"/>
      <c r="G32" s="30"/>
      <c r="H32" s="30"/>
      <c r="I32" s="30"/>
      <c r="J32" s="69">
        <f>ROUND(J131,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98" t="s">
        <v>38</v>
      </c>
      <c r="E35" s="27" t="s">
        <v>39</v>
      </c>
      <c r="F35" s="99">
        <f>ROUND((SUM(BE131:BE460)),  2)</f>
        <v>0</v>
      </c>
      <c r="G35" s="30"/>
      <c r="H35" s="30"/>
      <c r="I35" s="100">
        <v>0.21</v>
      </c>
      <c r="J35" s="99">
        <f>ROUND(((SUM(BE131:BE460))*I35),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99">
        <f>ROUND((SUM(BF131:BF460)),  2)</f>
        <v>0</v>
      </c>
      <c r="G36" s="30"/>
      <c r="H36" s="30"/>
      <c r="I36" s="100">
        <v>0.15</v>
      </c>
      <c r="J36" s="99">
        <f>ROUND(((SUM(BF131:BF460))*I36),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99">
        <f>ROUND((SUM(BG131:BG460)),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99">
        <f>ROUND((SUM(BH131:BH460)),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99">
        <f>ROUND((SUM(BI131:BI460)),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1"/>
      <c r="D41" s="102" t="s">
        <v>44</v>
      </c>
      <c r="E41" s="58"/>
      <c r="F41" s="58"/>
      <c r="G41" s="103" t="s">
        <v>45</v>
      </c>
      <c r="H41" s="104" t="s">
        <v>46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07" t="s">
        <v>50</v>
      </c>
      <c r="G61" s="43" t="s">
        <v>49</v>
      </c>
      <c r="H61" s="33"/>
      <c r="I61" s="33"/>
      <c r="J61" s="108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07" t="s">
        <v>50</v>
      </c>
      <c r="G76" s="43" t="s">
        <v>49</v>
      </c>
      <c r="H76" s="33"/>
      <c r="I76" s="33"/>
      <c r="J76" s="108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129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39" t="str">
        <f>E7</f>
        <v>Blatno u Jesenice - Kaštice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125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39" t="s">
        <v>126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26" t="str">
        <f>E11</f>
        <v>001 - propustek v km 169,783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20</v>
      </c>
      <c r="D91" s="30"/>
      <c r="E91" s="30"/>
      <c r="F91" s="25" t="str">
        <f>F14</f>
        <v xml:space="preserve"> </v>
      </c>
      <c r="G91" s="30"/>
      <c r="H91" s="30"/>
      <c r="I91" s="27" t="s">
        <v>22</v>
      </c>
      <c r="J91" s="53" t="str">
        <f>IF(J14="","",J14)</f>
        <v>20. 9. 2019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26</v>
      </c>
      <c r="D93" s="30"/>
      <c r="E93" s="30"/>
      <c r="F93" s="25" t="str">
        <f>E17</f>
        <v xml:space="preserve"> </v>
      </c>
      <c r="G93" s="30"/>
      <c r="H93" s="30"/>
      <c r="I93" s="27" t="s">
        <v>30</v>
      </c>
      <c r="J93" s="28" t="str">
        <f>E23</f>
        <v xml:space="preserve"> 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29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09" t="s">
        <v>130</v>
      </c>
      <c r="D96" s="101"/>
      <c r="E96" s="101"/>
      <c r="F96" s="101"/>
      <c r="G96" s="101"/>
      <c r="H96" s="101"/>
      <c r="I96" s="101"/>
      <c r="J96" s="110" t="s">
        <v>131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1" t="s">
        <v>132</v>
      </c>
      <c r="D98" s="30"/>
      <c r="E98" s="30"/>
      <c r="F98" s="30"/>
      <c r="G98" s="30"/>
      <c r="H98" s="30"/>
      <c r="I98" s="30"/>
      <c r="J98" s="69">
        <f>J131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133</v>
      </c>
    </row>
    <row r="99" spans="1:47" s="9" customFormat="1" ht="24.95" customHeight="1" x14ac:dyDescent="0.2">
      <c r="B99" s="112"/>
      <c r="D99" s="113" t="s">
        <v>134</v>
      </c>
      <c r="E99" s="114"/>
      <c r="F99" s="114"/>
      <c r="G99" s="114"/>
      <c r="H99" s="114"/>
      <c r="I99" s="114"/>
      <c r="J99" s="115">
        <f>J132</f>
        <v>0</v>
      </c>
      <c r="L99" s="112"/>
    </row>
    <row r="100" spans="1:47" s="10" customFormat="1" ht="19.899999999999999" customHeight="1" x14ac:dyDescent="0.2">
      <c r="B100" s="116"/>
      <c r="D100" s="117" t="s">
        <v>135</v>
      </c>
      <c r="E100" s="118"/>
      <c r="F100" s="118"/>
      <c r="G100" s="118"/>
      <c r="H100" s="118"/>
      <c r="I100" s="118"/>
      <c r="J100" s="119">
        <f>J133</f>
        <v>0</v>
      </c>
      <c r="L100" s="116"/>
    </row>
    <row r="101" spans="1:47" s="10" customFormat="1" ht="19.899999999999999" customHeight="1" x14ac:dyDescent="0.2">
      <c r="B101" s="116"/>
      <c r="D101" s="117" t="s">
        <v>136</v>
      </c>
      <c r="E101" s="118"/>
      <c r="F101" s="118"/>
      <c r="G101" s="118"/>
      <c r="H101" s="118"/>
      <c r="I101" s="118"/>
      <c r="J101" s="119">
        <f>J238</f>
        <v>0</v>
      </c>
      <c r="L101" s="116"/>
    </row>
    <row r="102" spans="1:47" s="10" customFormat="1" ht="19.899999999999999" customHeight="1" x14ac:dyDescent="0.2">
      <c r="B102" s="116"/>
      <c r="D102" s="117" t="s">
        <v>137</v>
      </c>
      <c r="E102" s="118"/>
      <c r="F102" s="118"/>
      <c r="G102" s="118"/>
      <c r="H102" s="118"/>
      <c r="I102" s="118"/>
      <c r="J102" s="119">
        <f>J296</f>
        <v>0</v>
      </c>
      <c r="L102" s="116"/>
    </row>
    <row r="103" spans="1:47" s="10" customFormat="1" ht="19.899999999999999" customHeight="1" x14ac:dyDescent="0.2">
      <c r="B103" s="116"/>
      <c r="D103" s="117" t="s">
        <v>138</v>
      </c>
      <c r="E103" s="118"/>
      <c r="F103" s="118"/>
      <c r="G103" s="118"/>
      <c r="H103" s="118"/>
      <c r="I103" s="118"/>
      <c r="J103" s="119">
        <f>J334</f>
        <v>0</v>
      </c>
      <c r="L103" s="116"/>
    </row>
    <row r="104" spans="1:47" s="10" customFormat="1" ht="19.899999999999999" customHeight="1" x14ac:dyDescent="0.2">
      <c r="B104" s="116"/>
      <c r="D104" s="117" t="s">
        <v>139</v>
      </c>
      <c r="E104" s="118"/>
      <c r="F104" s="118"/>
      <c r="G104" s="118"/>
      <c r="H104" s="118"/>
      <c r="I104" s="118"/>
      <c r="J104" s="119">
        <f>J368</f>
        <v>0</v>
      </c>
      <c r="L104" s="116"/>
    </row>
    <row r="105" spans="1:47" s="10" customFormat="1" ht="19.899999999999999" customHeight="1" x14ac:dyDescent="0.2">
      <c r="B105" s="116"/>
      <c r="D105" s="117" t="s">
        <v>140</v>
      </c>
      <c r="E105" s="118"/>
      <c r="F105" s="118"/>
      <c r="G105" s="118"/>
      <c r="H105" s="118"/>
      <c r="I105" s="118"/>
      <c r="J105" s="119">
        <f>J388</f>
        <v>0</v>
      </c>
      <c r="L105" s="116"/>
    </row>
    <row r="106" spans="1:47" s="10" customFormat="1" ht="19.899999999999999" customHeight="1" x14ac:dyDescent="0.2">
      <c r="B106" s="116"/>
      <c r="D106" s="117" t="s">
        <v>141</v>
      </c>
      <c r="E106" s="118"/>
      <c r="F106" s="118"/>
      <c r="G106" s="118"/>
      <c r="H106" s="118"/>
      <c r="I106" s="118"/>
      <c r="J106" s="119">
        <f>J418</f>
        <v>0</v>
      </c>
      <c r="L106" s="116"/>
    </row>
    <row r="107" spans="1:47" s="10" customFormat="1" ht="19.899999999999999" customHeight="1" x14ac:dyDescent="0.2">
      <c r="B107" s="116"/>
      <c r="D107" s="117" t="s">
        <v>142</v>
      </c>
      <c r="E107" s="118"/>
      <c r="F107" s="118"/>
      <c r="G107" s="118"/>
      <c r="H107" s="118"/>
      <c r="I107" s="118"/>
      <c r="J107" s="119">
        <f>J432</f>
        <v>0</v>
      </c>
      <c r="L107" s="116"/>
    </row>
    <row r="108" spans="1:47" s="9" customFormat="1" ht="24.95" customHeight="1" x14ac:dyDescent="0.2">
      <c r="B108" s="112"/>
      <c r="D108" s="113" t="s">
        <v>143</v>
      </c>
      <c r="E108" s="114"/>
      <c r="F108" s="114"/>
      <c r="G108" s="114"/>
      <c r="H108" s="114"/>
      <c r="I108" s="114"/>
      <c r="J108" s="115">
        <f>J437</f>
        <v>0</v>
      </c>
      <c r="L108" s="112"/>
    </row>
    <row r="109" spans="1:47" s="10" customFormat="1" ht="19.899999999999999" customHeight="1" x14ac:dyDescent="0.2">
      <c r="B109" s="116"/>
      <c r="D109" s="117" t="s">
        <v>144</v>
      </c>
      <c r="E109" s="118"/>
      <c r="F109" s="118"/>
      <c r="G109" s="118"/>
      <c r="H109" s="118"/>
      <c r="I109" s="118"/>
      <c r="J109" s="119">
        <f>J438</f>
        <v>0</v>
      </c>
      <c r="L109" s="116"/>
    </row>
    <row r="110" spans="1:47" s="2" customFormat="1" ht="21.75" customHeight="1" x14ac:dyDescent="0.2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6.95" customHeight="1" x14ac:dyDescent="0.2">
      <c r="A111" s="30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5" spans="1:31" s="2" customFormat="1" ht="6.95" customHeight="1" x14ac:dyDescent="0.2">
      <c r="A115" s="30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24.95" customHeight="1" x14ac:dyDescent="0.2">
      <c r="A116" s="30"/>
      <c r="B116" s="31"/>
      <c r="C116" s="22" t="s">
        <v>145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2" customHeight="1" x14ac:dyDescent="0.2">
      <c r="A118" s="30"/>
      <c r="B118" s="31"/>
      <c r="C118" s="27" t="s">
        <v>14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6.5" customHeight="1" x14ac:dyDescent="0.2">
      <c r="A119" s="30"/>
      <c r="B119" s="31"/>
      <c r="C119" s="30"/>
      <c r="D119" s="30"/>
      <c r="E119" s="239" t="str">
        <f>E7</f>
        <v>Blatno u Jesenice - Kaštice</v>
      </c>
      <c r="F119" s="240"/>
      <c r="G119" s="240"/>
      <c r="H119" s="24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1" customFormat="1" ht="12" customHeight="1" x14ac:dyDescent="0.2">
      <c r="B120" s="21"/>
      <c r="C120" s="27" t="s">
        <v>125</v>
      </c>
      <c r="L120" s="21"/>
    </row>
    <row r="121" spans="1:31" s="2" customFormat="1" ht="16.5" customHeight="1" x14ac:dyDescent="0.2">
      <c r="A121" s="30"/>
      <c r="B121" s="31"/>
      <c r="C121" s="30"/>
      <c r="D121" s="30"/>
      <c r="E121" s="239" t="s">
        <v>126</v>
      </c>
      <c r="F121" s="238"/>
      <c r="G121" s="238"/>
      <c r="H121" s="238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2" customHeight="1" x14ac:dyDescent="0.2">
      <c r="A122" s="30"/>
      <c r="B122" s="31"/>
      <c r="C122" s="27" t="s">
        <v>127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6.5" customHeight="1" x14ac:dyDescent="0.2">
      <c r="A123" s="30"/>
      <c r="B123" s="31"/>
      <c r="C123" s="30"/>
      <c r="D123" s="30"/>
      <c r="E123" s="226" t="str">
        <f>E11</f>
        <v>001 - propustek v km 169,783</v>
      </c>
      <c r="F123" s="238"/>
      <c r="G123" s="238"/>
      <c r="H123" s="238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6.95" customHeight="1" x14ac:dyDescent="0.2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2" customHeight="1" x14ac:dyDescent="0.2">
      <c r="A125" s="30"/>
      <c r="B125" s="31"/>
      <c r="C125" s="27" t="s">
        <v>20</v>
      </c>
      <c r="D125" s="30"/>
      <c r="E125" s="30"/>
      <c r="F125" s="25" t="str">
        <f>F14</f>
        <v xml:space="preserve"> </v>
      </c>
      <c r="G125" s="30"/>
      <c r="H125" s="30"/>
      <c r="I125" s="27" t="s">
        <v>22</v>
      </c>
      <c r="J125" s="53" t="str">
        <f>IF(J14="","",J14)</f>
        <v>20. 9. 2019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6.95" customHeight="1" x14ac:dyDescent="0.2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 x14ac:dyDescent="0.2">
      <c r="A127" s="30"/>
      <c r="B127" s="31"/>
      <c r="C127" s="27" t="s">
        <v>26</v>
      </c>
      <c r="D127" s="30"/>
      <c r="E127" s="30"/>
      <c r="F127" s="25" t="str">
        <f>E17</f>
        <v xml:space="preserve"> </v>
      </c>
      <c r="G127" s="30"/>
      <c r="H127" s="30"/>
      <c r="I127" s="27" t="s">
        <v>30</v>
      </c>
      <c r="J127" s="28" t="str">
        <f>E23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5.2" customHeight="1" x14ac:dyDescent="0.2">
      <c r="A128" s="30"/>
      <c r="B128" s="31"/>
      <c r="C128" s="27" t="s">
        <v>29</v>
      </c>
      <c r="D128" s="30"/>
      <c r="E128" s="30"/>
      <c r="F128" s="25" t="str">
        <f>IF(E20="","",E20)</f>
        <v xml:space="preserve"> </v>
      </c>
      <c r="G128" s="30"/>
      <c r="H128" s="30"/>
      <c r="I128" s="27" t="s">
        <v>32</v>
      </c>
      <c r="J128" s="28" t="str">
        <f>E26</f>
        <v xml:space="preserve"> 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0.35" customHeight="1" x14ac:dyDescent="0.2">
      <c r="A129" s="30"/>
      <c r="B129" s="31"/>
      <c r="C129" s="30"/>
      <c r="D129" s="30"/>
      <c r="E129" s="30"/>
      <c r="F129" s="30"/>
      <c r="G129" s="30"/>
      <c r="H129" s="30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11" customFormat="1" ht="29.25" customHeight="1" x14ac:dyDescent="0.2">
      <c r="A130" s="120"/>
      <c r="B130" s="121"/>
      <c r="C130" s="122" t="s">
        <v>146</v>
      </c>
      <c r="D130" s="123" t="s">
        <v>59</v>
      </c>
      <c r="E130" s="123" t="s">
        <v>55</v>
      </c>
      <c r="F130" s="123" t="s">
        <v>56</v>
      </c>
      <c r="G130" s="123" t="s">
        <v>147</v>
      </c>
      <c r="H130" s="123" t="s">
        <v>148</v>
      </c>
      <c r="I130" s="123" t="s">
        <v>149</v>
      </c>
      <c r="J130" s="123" t="s">
        <v>131</v>
      </c>
      <c r="K130" s="124" t="s">
        <v>150</v>
      </c>
      <c r="L130" s="125"/>
      <c r="M130" s="60" t="s">
        <v>1</v>
      </c>
      <c r="N130" s="61" t="s">
        <v>38</v>
      </c>
      <c r="O130" s="61" t="s">
        <v>151</v>
      </c>
      <c r="P130" s="61" t="s">
        <v>152</v>
      </c>
      <c r="Q130" s="61" t="s">
        <v>153</v>
      </c>
      <c r="R130" s="61" t="s">
        <v>154</v>
      </c>
      <c r="S130" s="61" t="s">
        <v>155</v>
      </c>
      <c r="T130" s="62" t="s">
        <v>156</v>
      </c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</row>
    <row r="131" spans="1:65" s="2" customFormat="1" ht="22.9" customHeight="1" x14ac:dyDescent="0.25">
      <c r="A131" s="30"/>
      <c r="B131" s="31"/>
      <c r="C131" s="67" t="s">
        <v>157</v>
      </c>
      <c r="D131" s="30"/>
      <c r="E131" s="30"/>
      <c r="F131" s="30"/>
      <c r="G131" s="30"/>
      <c r="H131" s="30"/>
      <c r="I131" s="30"/>
      <c r="J131" s="126">
        <f>BK131</f>
        <v>0</v>
      </c>
      <c r="K131" s="30"/>
      <c r="L131" s="31"/>
      <c r="M131" s="63"/>
      <c r="N131" s="54"/>
      <c r="O131" s="64"/>
      <c r="P131" s="127">
        <f>P132+P437</f>
        <v>712.97418400000004</v>
      </c>
      <c r="Q131" s="64"/>
      <c r="R131" s="127">
        <f>R132+R437</f>
        <v>139.4851737022</v>
      </c>
      <c r="S131" s="64"/>
      <c r="T131" s="128">
        <f>T132+T437</f>
        <v>38.217379999999999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8" t="s">
        <v>73</v>
      </c>
      <c r="AU131" s="18" t="s">
        <v>133</v>
      </c>
      <c r="BK131" s="129">
        <f>BK132+BK437</f>
        <v>0</v>
      </c>
    </row>
    <row r="132" spans="1:65" s="12" customFormat="1" ht="25.9" customHeight="1" x14ac:dyDescent="0.2">
      <c r="B132" s="130"/>
      <c r="D132" s="131" t="s">
        <v>73</v>
      </c>
      <c r="E132" s="132" t="s">
        <v>158</v>
      </c>
      <c r="F132" s="132" t="s">
        <v>159</v>
      </c>
      <c r="J132" s="133">
        <f>BK132</f>
        <v>0</v>
      </c>
      <c r="L132" s="130"/>
      <c r="M132" s="134"/>
      <c r="N132" s="135"/>
      <c r="O132" s="135"/>
      <c r="P132" s="136">
        <f>P133+P238+P296+P334+P368+P388+P418+P432</f>
        <v>700.86993800000005</v>
      </c>
      <c r="Q132" s="135"/>
      <c r="R132" s="136">
        <f>R133+R238+R296+R334+R368+R388+R418+R432</f>
        <v>139.42317370219999</v>
      </c>
      <c r="S132" s="135"/>
      <c r="T132" s="137">
        <f>T133+T238+T296+T334+T368+T388+T418+T432</f>
        <v>38.217379999999999</v>
      </c>
      <c r="AR132" s="131" t="s">
        <v>19</v>
      </c>
      <c r="AT132" s="138" t="s">
        <v>73</v>
      </c>
      <c r="AU132" s="138" t="s">
        <v>74</v>
      </c>
      <c r="AY132" s="131" t="s">
        <v>160</v>
      </c>
      <c r="BK132" s="139">
        <f>BK133+BK238+BK296+BK334+BK368+BK388+BK418+BK432</f>
        <v>0</v>
      </c>
    </row>
    <row r="133" spans="1:65" s="12" customFormat="1" ht="22.9" customHeight="1" x14ac:dyDescent="0.2">
      <c r="B133" s="130"/>
      <c r="D133" s="131" t="s">
        <v>73</v>
      </c>
      <c r="E133" s="140" t="s">
        <v>19</v>
      </c>
      <c r="F133" s="140" t="s">
        <v>161</v>
      </c>
      <c r="J133" s="141">
        <f>BK133</f>
        <v>0</v>
      </c>
      <c r="L133" s="130"/>
      <c r="M133" s="134"/>
      <c r="N133" s="135"/>
      <c r="O133" s="135"/>
      <c r="P133" s="136">
        <f>SUM(P134:P237)</f>
        <v>292.796808</v>
      </c>
      <c r="Q133" s="135"/>
      <c r="R133" s="136">
        <f>SUM(R134:R237)</f>
        <v>64.287263258159996</v>
      </c>
      <c r="S133" s="135"/>
      <c r="T133" s="137">
        <f>SUM(T134:T237)</f>
        <v>0</v>
      </c>
      <c r="AR133" s="131" t="s">
        <v>19</v>
      </c>
      <c r="AT133" s="138" t="s">
        <v>73</v>
      </c>
      <c r="AU133" s="138" t="s">
        <v>19</v>
      </c>
      <c r="AY133" s="131" t="s">
        <v>160</v>
      </c>
      <c r="BK133" s="139">
        <f>SUM(BK134:BK237)</f>
        <v>0</v>
      </c>
    </row>
    <row r="134" spans="1:65" s="2" customFormat="1" ht="24" customHeight="1" x14ac:dyDescent="0.2">
      <c r="A134" s="30"/>
      <c r="B134" s="142"/>
      <c r="C134" s="143" t="s">
        <v>19</v>
      </c>
      <c r="D134" s="143" t="s">
        <v>162</v>
      </c>
      <c r="E134" s="144" t="s">
        <v>163</v>
      </c>
      <c r="F134" s="145" t="s">
        <v>164</v>
      </c>
      <c r="G134" s="146" t="s">
        <v>165</v>
      </c>
      <c r="H134" s="147">
        <v>118.5</v>
      </c>
      <c r="I134" s="148">
        <v>0</v>
      </c>
      <c r="J134" s="148">
        <f>ROUND(I134*H134,2)</f>
        <v>0</v>
      </c>
      <c r="K134" s="145" t="s">
        <v>166</v>
      </c>
      <c r="L134" s="31"/>
      <c r="M134" s="149" t="s">
        <v>1</v>
      </c>
      <c r="N134" s="150" t="s">
        <v>39</v>
      </c>
      <c r="O134" s="151">
        <v>0.17199999999999999</v>
      </c>
      <c r="P134" s="151">
        <f>O134*H134</f>
        <v>20.381999999999998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3" t="s">
        <v>167</v>
      </c>
      <c r="AT134" s="153" t="s">
        <v>162</v>
      </c>
      <c r="AU134" s="153" t="s">
        <v>81</v>
      </c>
      <c r="AY134" s="18" t="s">
        <v>160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8" t="s">
        <v>19</v>
      </c>
      <c r="BK134" s="154">
        <f>ROUND(I134*H134,2)</f>
        <v>0</v>
      </c>
      <c r="BL134" s="18" t="s">
        <v>167</v>
      </c>
      <c r="BM134" s="153" t="s">
        <v>168</v>
      </c>
    </row>
    <row r="135" spans="1:65" s="2" customFormat="1" ht="19.5" x14ac:dyDescent="0.2">
      <c r="A135" s="30"/>
      <c r="B135" s="31"/>
      <c r="C135" s="30"/>
      <c r="D135" s="155" t="s">
        <v>169</v>
      </c>
      <c r="E135" s="30"/>
      <c r="F135" s="156" t="s">
        <v>170</v>
      </c>
      <c r="G135" s="30"/>
      <c r="H135" s="30"/>
      <c r="I135" s="30"/>
      <c r="J135" s="30"/>
      <c r="K135" s="30"/>
      <c r="L135" s="31"/>
      <c r="M135" s="157"/>
      <c r="N135" s="158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8" t="s">
        <v>169</v>
      </c>
      <c r="AU135" s="18" t="s">
        <v>81</v>
      </c>
    </row>
    <row r="136" spans="1:65" s="13" customFormat="1" x14ac:dyDescent="0.2">
      <c r="B136" s="159"/>
      <c r="D136" s="155" t="s">
        <v>171</v>
      </c>
      <c r="E136" s="160" t="s">
        <v>1</v>
      </c>
      <c r="F136" s="161" t="s">
        <v>172</v>
      </c>
      <c r="H136" s="160" t="s">
        <v>1</v>
      </c>
      <c r="L136" s="159"/>
      <c r="M136" s="162"/>
      <c r="N136" s="163"/>
      <c r="O136" s="163"/>
      <c r="P136" s="163"/>
      <c r="Q136" s="163"/>
      <c r="R136" s="163"/>
      <c r="S136" s="163"/>
      <c r="T136" s="164"/>
      <c r="AT136" s="160" t="s">
        <v>171</v>
      </c>
      <c r="AU136" s="160" t="s">
        <v>81</v>
      </c>
      <c r="AV136" s="13" t="s">
        <v>19</v>
      </c>
      <c r="AW136" s="13" t="s">
        <v>31</v>
      </c>
      <c r="AX136" s="13" t="s">
        <v>74</v>
      </c>
      <c r="AY136" s="160" t="s">
        <v>160</v>
      </c>
    </row>
    <row r="137" spans="1:65" s="14" customFormat="1" x14ac:dyDescent="0.2">
      <c r="B137" s="165"/>
      <c r="D137" s="155" t="s">
        <v>171</v>
      </c>
      <c r="E137" s="166" t="s">
        <v>1</v>
      </c>
      <c r="F137" s="167" t="s">
        <v>173</v>
      </c>
      <c r="H137" s="168">
        <v>58</v>
      </c>
      <c r="L137" s="165"/>
      <c r="M137" s="169"/>
      <c r="N137" s="170"/>
      <c r="O137" s="170"/>
      <c r="P137" s="170"/>
      <c r="Q137" s="170"/>
      <c r="R137" s="170"/>
      <c r="S137" s="170"/>
      <c r="T137" s="171"/>
      <c r="AT137" s="166" t="s">
        <v>171</v>
      </c>
      <c r="AU137" s="166" t="s">
        <v>81</v>
      </c>
      <c r="AV137" s="14" t="s">
        <v>81</v>
      </c>
      <c r="AW137" s="14" t="s">
        <v>31</v>
      </c>
      <c r="AX137" s="14" t="s">
        <v>74</v>
      </c>
      <c r="AY137" s="166" t="s">
        <v>160</v>
      </c>
    </row>
    <row r="138" spans="1:65" s="13" customFormat="1" x14ac:dyDescent="0.2">
      <c r="B138" s="159"/>
      <c r="D138" s="155" t="s">
        <v>171</v>
      </c>
      <c r="E138" s="160" t="s">
        <v>1</v>
      </c>
      <c r="F138" s="161" t="s">
        <v>174</v>
      </c>
      <c r="H138" s="160" t="s">
        <v>1</v>
      </c>
      <c r="L138" s="159"/>
      <c r="M138" s="162"/>
      <c r="N138" s="163"/>
      <c r="O138" s="163"/>
      <c r="P138" s="163"/>
      <c r="Q138" s="163"/>
      <c r="R138" s="163"/>
      <c r="S138" s="163"/>
      <c r="T138" s="164"/>
      <c r="AT138" s="160" t="s">
        <v>171</v>
      </c>
      <c r="AU138" s="160" t="s">
        <v>81</v>
      </c>
      <c r="AV138" s="13" t="s">
        <v>19</v>
      </c>
      <c r="AW138" s="13" t="s">
        <v>31</v>
      </c>
      <c r="AX138" s="13" t="s">
        <v>74</v>
      </c>
      <c r="AY138" s="160" t="s">
        <v>160</v>
      </c>
    </row>
    <row r="139" spans="1:65" s="14" customFormat="1" x14ac:dyDescent="0.2">
      <c r="B139" s="165"/>
      <c r="D139" s="155" t="s">
        <v>171</v>
      </c>
      <c r="E139" s="166" t="s">
        <v>1</v>
      </c>
      <c r="F139" s="167" t="s">
        <v>175</v>
      </c>
      <c r="H139" s="168">
        <v>60.5</v>
      </c>
      <c r="L139" s="165"/>
      <c r="M139" s="169"/>
      <c r="N139" s="170"/>
      <c r="O139" s="170"/>
      <c r="P139" s="170"/>
      <c r="Q139" s="170"/>
      <c r="R139" s="170"/>
      <c r="S139" s="170"/>
      <c r="T139" s="171"/>
      <c r="AT139" s="166" t="s">
        <v>171</v>
      </c>
      <c r="AU139" s="166" t="s">
        <v>81</v>
      </c>
      <c r="AV139" s="14" t="s">
        <v>81</v>
      </c>
      <c r="AW139" s="14" t="s">
        <v>31</v>
      </c>
      <c r="AX139" s="14" t="s">
        <v>74</v>
      </c>
      <c r="AY139" s="166" t="s">
        <v>160</v>
      </c>
    </row>
    <row r="140" spans="1:65" s="15" customFormat="1" x14ac:dyDescent="0.2">
      <c r="B140" s="172"/>
      <c r="D140" s="155" t="s">
        <v>171</v>
      </c>
      <c r="E140" s="173" t="s">
        <v>1</v>
      </c>
      <c r="F140" s="174" t="s">
        <v>176</v>
      </c>
      <c r="H140" s="175">
        <v>118.5</v>
      </c>
      <c r="L140" s="172"/>
      <c r="M140" s="176"/>
      <c r="N140" s="177"/>
      <c r="O140" s="177"/>
      <c r="P140" s="177"/>
      <c r="Q140" s="177"/>
      <c r="R140" s="177"/>
      <c r="S140" s="177"/>
      <c r="T140" s="178"/>
      <c r="AT140" s="173" t="s">
        <v>171</v>
      </c>
      <c r="AU140" s="173" t="s">
        <v>81</v>
      </c>
      <c r="AV140" s="15" t="s">
        <v>167</v>
      </c>
      <c r="AW140" s="15" t="s">
        <v>31</v>
      </c>
      <c r="AX140" s="15" t="s">
        <v>19</v>
      </c>
      <c r="AY140" s="173" t="s">
        <v>160</v>
      </c>
    </row>
    <row r="141" spans="1:65" s="2" customFormat="1" ht="24" customHeight="1" x14ac:dyDescent="0.2">
      <c r="A141" s="30"/>
      <c r="B141" s="142"/>
      <c r="C141" s="143" t="s">
        <v>81</v>
      </c>
      <c r="D141" s="143" t="s">
        <v>162</v>
      </c>
      <c r="E141" s="144" t="s">
        <v>177</v>
      </c>
      <c r="F141" s="145" t="s">
        <v>178</v>
      </c>
      <c r="G141" s="146" t="s">
        <v>179</v>
      </c>
      <c r="H141" s="147">
        <v>2.37</v>
      </c>
      <c r="I141" s="148">
        <v>0</v>
      </c>
      <c r="J141" s="148">
        <f>ROUND(I141*H141,2)</f>
        <v>0</v>
      </c>
      <c r="K141" s="145" t="s">
        <v>166</v>
      </c>
      <c r="L141" s="31"/>
      <c r="M141" s="149" t="s">
        <v>1</v>
      </c>
      <c r="N141" s="150" t="s">
        <v>39</v>
      </c>
      <c r="O141" s="151">
        <v>5.1820000000000004</v>
      </c>
      <c r="P141" s="151">
        <f>O141*H141</f>
        <v>12.281340000000002</v>
      </c>
      <c r="Q141" s="151">
        <v>0</v>
      </c>
      <c r="R141" s="151">
        <f>Q141*H141</f>
        <v>0</v>
      </c>
      <c r="S141" s="151">
        <v>0</v>
      </c>
      <c r="T141" s="152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3" t="s">
        <v>167</v>
      </c>
      <c r="AT141" s="153" t="s">
        <v>162</v>
      </c>
      <c r="AU141" s="153" t="s">
        <v>81</v>
      </c>
      <c r="AY141" s="18" t="s">
        <v>160</v>
      </c>
      <c r="BE141" s="154">
        <f>IF(N141="základní",J141,0)</f>
        <v>0</v>
      </c>
      <c r="BF141" s="154">
        <f>IF(N141="snížená",J141,0)</f>
        <v>0</v>
      </c>
      <c r="BG141" s="154">
        <f>IF(N141="zákl. přenesená",J141,0)</f>
        <v>0</v>
      </c>
      <c r="BH141" s="154">
        <f>IF(N141="sníž. přenesená",J141,0)</f>
        <v>0</v>
      </c>
      <c r="BI141" s="154">
        <f>IF(N141="nulová",J141,0)</f>
        <v>0</v>
      </c>
      <c r="BJ141" s="18" t="s">
        <v>19</v>
      </c>
      <c r="BK141" s="154">
        <f>ROUND(I141*H141,2)</f>
        <v>0</v>
      </c>
      <c r="BL141" s="18" t="s">
        <v>167</v>
      </c>
      <c r="BM141" s="153" t="s">
        <v>180</v>
      </c>
    </row>
    <row r="142" spans="1:65" s="2" customFormat="1" ht="29.25" x14ac:dyDescent="0.2">
      <c r="A142" s="30"/>
      <c r="B142" s="31"/>
      <c r="C142" s="30"/>
      <c r="D142" s="155" t="s">
        <v>169</v>
      </c>
      <c r="E142" s="30"/>
      <c r="F142" s="156" t="s">
        <v>181</v>
      </c>
      <c r="G142" s="30"/>
      <c r="H142" s="30"/>
      <c r="I142" s="30"/>
      <c r="J142" s="30"/>
      <c r="K142" s="30"/>
      <c r="L142" s="31"/>
      <c r="M142" s="157"/>
      <c r="N142" s="158"/>
      <c r="O142" s="56"/>
      <c r="P142" s="56"/>
      <c r="Q142" s="56"/>
      <c r="R142" s="56"/>
      <c r="S142" s="56"/>
      <c r="T142" s="57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8" t="s">
        <v>169</v>
      </c>
      <c r="AU142" s="18" t="s">
        <v>81</v>
      </c>
    </row>
    <row r="143" spans="1:65" s="14" customFormat="1" x14ac:dyDescent="0.2">
      <c r="B143" s="165"/>
      <c r="D143" s="155" t="s">
        <v>171</v>
      </c>
      <c r="E143" s="166" t="s">
        <v>1</v>
      </c>
      <c r="F143" s="167" t="s">
        <v>182</v>
      </c>
      <c r="H143" s="168">
        <v>2.37</v>
      </c>
      <c r="L143" s="165"/>
      <c r="M143" s="169"/>
      <c r="N143" s="170"/>
      <c r="O143" s="170"/>
      <c r="P143" s="170"/>
      <c r="Q143" s="170"/>
      <c r="R143" s="170"/>
      <c r="S143" s="170"/>
      <c r="T143" s="171"/>
      <c r="AT143" s="166" t="s">
        <v>171</v>
      </c>
      <c r="AU143" s="166" t="s">
        <v>81</v>
      </c>
      <c r="AV143" s="14" t="s">
        <v>81</v>
      </c>
      <c r="AW143" s="14" t="s">
        <v>31</v>
      </c>
      <c r="AX143" s="14" t="s">
        <v>19</v>
      </c>
      <c r="AY143" s="166" t="s">
        <v>160</v>
      </c>
    </row>
    <row r="144" spans="1:65" s="2" customFormat="1" ht="16.5" customHeight="1" x14ac:dyDescent="0.2">
      <c r="A144" s="30"/>
      <c r="B144" s="142"/>
      <c r="C144" s="143" t="s">
        <v>183</v>
      </c>
      <c r="D144" s="143" t="s">
        <v>162</v>
      </c>
      <c r="E144" s="144" t="s">
        <v>184</v>
      </c>
      <c r="F144" s="145" t="s">
        <v>185</v>
      </c>
      <c r="G144" s="146" t="s">
        <v>186</v>
      </c>
      <c r="H144" s="147">
        <v>10.8</v>
      </c>
      <c r="I144" s="148">
        <v>0</v>
      </c>
      <c r="J144" s="148">
        <f>ROUND(I144*H144,2)</f>
        <v>0</v>
      </c>
      <c r="K144" s="145" t="s">
        <v>166</v>
      </c>
      <c r="L144" s="31"/>
      <c r="M144" s="149" t="s">
        <v>1</v>
      </c>
      <c r="N144" s="150" t="s">
        <v>39</v>
      </c>
      <c r="O144" s="151">
        <v>0.53400000000000003</v>
      </c>
      <c r="P144" s="151">
        <f>O144*H144</f>
        <v>5.7672000000000008</v>
      </c>
      <c r="Q144" s="151">
        <v>9.5243202000000002E-3</v>
      </c>
      <c r="R144" s="151">
        <f>Q144*H144</f>
        <v>0.10286265816000001</v>
      </c>
      <c r="S144" s="151">
        <v>0</v>
      </c>
      <c r="T144" s="152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3" t="s">
        <v>167</v>
      </c>
      <c r="AT144" s="153" t="s">
        <v>162</v>
      </c>
      <c r="AU144" s="153" t="s">
        <v>81</v>
      </c>
      <c r="AY144" s="18" t="s">
        <v>160</v>
      </c>
      <c r="BE144" s="154">
        <f>IF(N144="základní",J144,0)</f>
        <v>0</v>
      </c>
      <c r="BF144" s="154">
        <f>IF(N144="snížená",J144,0)</f>
        <v>0</v>
      </c>
      <c r="BG144" s="154">
        <f>IF(N144="zákl. přenesená",J144,0)</f>
        <v>0</v>
      </c>
      <c r="BH144" s="154">
        <f>IF(N144="sníž. přenesená",J144,0)</f>
        <v>0</v>
      </c>
      <c r="BI144" s="154">
        <f>IF(N144="nulová",J144,0)</f>
        <v>0</v>
      </c>
      <c r="BJ144" s="18" t="s">
        <v>19</v>
      </c>
      <c r="BK144" s="154">
        <f>ROUND(I144*H144,2)</f>
        <v>0</v>
      </c>
      <c r="BL144" s="18" t="s">
        <v>167</v>
      </c>
      <c r="BM144" s="153" t="s">
        <v>187</v>
      </c>
    </row>
    <row r="145" spans="1:65" s="2" customFormat="1" x14ac:dyDescent="0.2">
      <c r="A145" s="30"/>
      <c r="B145" s="31"/>
      <c r="C145" s="30"/>
      <c r="D145" s="155" t="s">
        <v>169</v>
      </c>
      <c r="E145" s="30"/>
      <c r="F145" s="156" t="s">
        <v>188</v>
      </c>
      <c r="G145" s="30"/>
      <c r="H145" s="30"/>
      <c r="I145" s="30"/>
      <c r="J145" s="30"/>
      <c r="K145" s="30"/>
      <c r="L145" s="31"/>
      <c r="M145" s="157"/>
      <c r="N145" s="158"/>
      <c r="O145" s="56"/>
      <c r="P145" s="56"/>
      <c r="Q145" s="56"/>
      <c r="R145" s="56"/>
      <c r="S145" s="56"/>
      <c r="T145" s="57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T145" s="18" t="s">
        <v>169</v>
      </c>
      <c r="AU145" s="18" t="s">
        <v>81</v>
      </c>
    </row>
    <row r="146" spans="1:65" s="14" customFormat="1" x14ac:dyDescent="0.2">
      <c r="B146" s="165"/>
      <c r="D146" s="155" t="s">
        <v>171</v>
      </c>
      <c r="E146" s="166" t="s">
        <v>1</v>
      </c>
      <c r="F146" s="167" t="s">
        <v>189</v>
      </c>
      <c r="H146" s="168">
        <v>10.8</v>
      </c>
      <c r="L146" s="165"/>
      <c r="M146" s="169"/>
      <c r="N146" s="170"/>
      <c r="O146" s="170"/>
      <c r="P146" s="170"/>
      <c r="Q146" s="170"/>
      <c r="R146" s="170"/>
      <c r="S146" s="170"/>
      <c r="T146" s="171"/>
      <c r="AT146" s="166" t="s">
        <v>171</v>
      </c>
      <c r="AU146" s="166" t="s">
        <v>81</v>
      </c>
      <c r="AV146" s="14" t="s">
        <v>81</v>
      </c>
      <c r="AW146" s="14" t="s">
        <v>31</v>
      </c>
      <c r="AX146" s="14" t="s">
        <v>19</v>
      </c>
      <c r="AY146" s="166" t="s">
        <v>160</v>
      </c>
    </row>
    <row r="147" spans="1:65" s="2" customFormat="1" ht="24" customHeight="1" x14ac:dyDescent="0.2">
      <c r="A147" s="30"/>
      <c r="B147" s="142"/>
      <c r="C147" s="143" t="s">
        <v>167</v>
      </c>
      <c r="D147" s="143" t="s">
        <v>162</v>
      </c>
      <c r="E147" s="144" t="s">
        <v>190</v>
      </c>
      <c r="F147" s="145" t="s">
        <v>191</v>
      </c>
      <c r="G147" s="146" t="s">
        <v>186</v>
      </c>
      <c r="H147" s="147">
        <v>2</v>
      </c>
      <c r="I147" s="148">
        <v>0</v>
      </c>
      <c r="J147" s="148">
        <f>ROUND(I147*H147,2)</f>
        <v>0</v>
      </c>
      <c r="K147" s="145" t="s">
        <v>166</v>
      </c>
      <c r="L147" s="31"/>
      <c r="M147" s="149" t="s">
        <v>1</v>
      </c>
      <c r="N147" s="150" t="s">
        <v>39</v>
      </c>
      <c r="O147" s="151">
        <v>0.54700000000000004</v>
      </c>
      <c r="P147" s="151">
        <f>O147*H147</f>
        <v>1.0940000000000001</v>
      </c>
      <c r="Q147" s="151">
        <v>3.6904300000000001E-2</v>
      </c>
      <c r="R147" s="151">
        <f>Q147*H147</f>
        <v>7.3808600000000002E-2</v>
      </c>
      <c r="S147" s="151">
        <v>0</v>
      </c>
      <c r="T147" s="152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3" t="s">
        <v>167</v>
      </c>
      <c r="AT147" s="153" t="s">
        <v>162</v>
      </c>
      <c r="AU147" s="153" t="s">
        <v>81</v>
      </c>
      <c r="AY147" s="18" t="s">
        <v>160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8" t="s">
        <v>19</v>
      </c>
      <c r="BK147" s="154">
        <f>ROUND(I147*H147,2)</f>
        <v>0</v>
      </c>
      <c r="BL147" s="18" t="s">
        <v>167</v>
      </c>
      <c r="BM147" s="153" t="s">
        <v>192</v>
      </c>
    </row>
    <row r="148" spans="1:65" s="2" customFormat="1" ht="58.5" x14ac:dyDescent="0.2">
      <c r="A148" s="30"/>
      <c r="B148" s="31"/>
      <c r="C148" s="30"/>
      <c r="D148" s="155" t="s">
        <v>169</v>
      </c>
      <c r="E148" s="30"/>
      <c r="F148" s="156" t="s">
        <v>193</v>
      </c>
      <c r="G148" s="30"/>
      <c r="H148" s="30"/>
      <c r="I148" s="30"/>
      <c r="J148" s="30"/>
      <c r="K148" s="30"/>
      <c r="L148" s="31"/>
      <c r="M148" s="157"/>
      <c r="N148" s="158"/>
      <c r="O148" s="56"/>
      <c r="P148" s="56"/>
      <c r="Q148" s="56"/>
      <c r="R148" s="56"/>
      <c r="S148" s="56"/>
      <c r="T148" s="57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T148" s="18" t="s">
        <v>169</v>
      </c>
      <c r="AU148" s="18" t="s">
        <v>81</v>
      </c>
    </row>
    <row r="149" spans="1:65" s="13" customFormat="1" x14ac:dyDescent="0.2">
      <c r="B149" s="159"/>
      <c r="D149" s="155" t="s">
        <v>171</v>
      </c>
      <c r="E149" s="160" t="s">
        <v>1</v>
      </c>
      <c r="F149" s="161" t="s">
        <v>194</v>
      </c>
      <c r="H149" s="160" t="s">
        <v>1</v>
      </c>
      <c r="L149" s="159"/>
      <c r="M149" s="162"/>
      <c r="N149" s="163"/>
      <c r="O149" s="163"/>
      <c r="P149" s="163"/>
      <c r="Q149" s="163"/>
      <c r="R149" s="163"/>
      <c r="S149" s="163"/>
      <c r="T149" s="164"/>
      <c r="AT149" s="160" t="s">
        <v>171</v>
      </c>
      <c r="AU149" s="160" t="s">
        <v>81</v>
      </c>
      <c r="AV149" s="13" t="s">
        <v>19</v>
      </c>
      <c r="AW149" s="13" t="s">
        <v>31</v>
      </c>
      <c r="AX149" s="13" t="s">
        <v>74</v>
      </c>
      <c r="AY149" s="160" t="s">
        <v>160</v>
      </c>
    </row>
    <row r="150" spans="1:65" s="14" customFormat="1" x14ac:dyDescent="0.2">
      <c r="B150" s="165"/>
      <c r="D150" s="155" t="s">
        <v>171</v>
      </c>
      <c r="E150" s="166" t="s">
        <v>1</v>
      </c>
      <c r="F150" s="167" t="s">
        <v>195</v>
      </c>
      <c r="H150" s="168">
        <v>2</v>
      </c>
      <c r="L150" s="165"/>
      <c r="M150" s="169"/>
      <c r="N150" s="170"/>
      <c r="O150" s="170"/>
      <c r="P150" s="170"/>
      <c r="Q150" s="170"/>
      <c r="R150" s="170"/>
      <c r="S150" s="170"/>
      <c r="T150" s="171"/>
      <c r="AT150" s="166" t="s">
        <v>171</v>
      </c>
      <c r="AU150" s="166" t="s">
        <v>81</v>
      </c>
      <c r="AV150" s="14" t="s">
        <v>81</v>
      </c>
      <c r="AW150" s="14" t="s">
        <v>31</v>
      </c>
      <c r="AX150" s="14" t="s">
        <v>74</v>
      </c>
      <c r="AY150" s="166" t="s">
        <v>160</v>
      </c>
    </row>
    <row r="151" spans="1:65" s="15" customFormat="1" x14ac:dyDescent="0.2">
      <c r="B151" s="172"/>
      <c r="D151" s="155" t="s">
        <v>171</v>
      </c>
      <c r="E151" s="173" t="s">
        <v>1</v>
      </c>
      <c r="F151" s="174" t="s">
        <v>176</v>
      </c>
      <c r="H151" s="175">
        <v>2</v>
      </c>
      <c r="L151" s="172"/>
      <c r="M151" s="176"/>
      <c r="N151" s="177"/>
      <c r="O151" s="177"/>
      <c r="P151" s="177"/>
      <c r="Q151" s="177"/>
      <c r="R151" s="177"/>
      <c r="S151" s="177"/>
      <c r="T151" s="178"/>
      <c r="AT151" s="173" t="s">
        <v>171</v>
      </c>
      <c r="AU151" s="173" t="s">
        <v>81</v>
      </c>
      <c r="AV151" s="15" t="s">
        <v>167</v>
      </c>
      <c r="AW151" s="15" t="s">
        <v>31</v>
      </c>
      <c r="AX151" s="15" t="s">
        <v>19</v>
      </c>
      <c r="AY151" s="173" t="s">
        <v>160</v>
      </c>
    </row>
    <row r="152" spans="1:65" s="2" customFormat="1" ht="16.5" customHeight="1" x14ac:dyDescent="0.2">
      <c r="A152" s="30"/>
      <c r="B152" s="142"/>
      <c r="C152" s="143" t="s">
        <v>196</v>
      </c>
      <c r="D152" s="143" t="s">
        <v>162</v>
      </c>
      <c r="E152" s="144" t="s">
        <v>197</v>
      </c>
      <c r="F152" s="145" t="s">
        <v>198</v>
      </c>
      <c r="G152" s="146" t="s">
        <v>179</v>
      </c>
      <c r="H152" s="147">
        <v>7.9580000000000002</v>
      </c>
      <c r="I152" s="148">
        <v>0</v>
      </c>
      <c r="J152" s="148">
        <f>ROUND(I152*H152,2)</f>
        <v>0</v>
      </c>
      <c r="K152" s="145" t="s">
        <v>166</v>
      </c>
      <c r="L152" s="31"/>
      <c r="M152" s="149" t="s">
        <v>1</v>
      </c>
      <c r="N152" s="150" t="s">
        <v>39</v>
      </c>
      <c r="O152" s="151">
        <v>9.7000000000000003E-2</v>
      </c>
      <c r="P152" s="151">
        <f>O152*H152</f>
        <v>0.771926</v>
      </c>
      <c r="Q152" s="151">
        <v>0</v>
      </c>
      <c r="R152" s="151">
        <f>Q152*H152</f>
        <v>0</v>
      </c>
      <c r="S152" s="151">
        <v>0</v>
      </c>
      <c r="T152" s="152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3" t="s">
        <v>167</v>
      </c>
      <c r="AT152" s="153" t="s">
        <v>162</v>
      </c>
      <c r="AU152" s="153" t="s">
        <v>81</v>
      </c>
      <c r="AY152" s="18" t="s">
        <v>160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8" t="s">
        <v>19</v>
      </c>
      <c r="BK152" s="154">
        <f>ROUND(I152*H152,2)</f>
        <v>0</v>
      </c>
      <c r="BL152" s="18" t="s">
        <v>167</v>
      </c>
      <c r="BM152" s="153" t="s">
        <v>199</v>
      </c>
    </row>
    <row r="153" spans="1:65" s="2" customFormat="1" ht="29.25" x14ac:dyDescent="0.2">
      <c r="A153" s="30"/>
      <c r="B153" s="31"/>
      <c r="C153" s="30"/>
      <c r="D153" s="155" t="s">
        <v>169</v>
      </c>
      <c r="E153" s="30"/>
      <c r="F153" s="156" t="s">
        <v>200</v>
      </c>
      <c r="G153" s="30"/>
      <c r="H153" s="30"/>
      <c r="I153" s="30"/>
      <c r="J153" s="30"/>
      <c r="K153" s="30"/>
      <c r="L153" s="31"/>
      <c r="M153" s="157"/>
      <c r="N153" s="158"/>
      <c r="O153" s="56"/>
      <c r="P153" s="56"/>
      <c r="Q153" s="56"/>
      <c r="R153" s="56"/>
      <c r="S153" s="56"/>
      <c r="T153" s="57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T153" s="18" t="s">
        <v>169</v>
      </c>
      <c r="AU153" s="18" t="s">
        <v>81</v>
      </c>
    </row>
    <row r="154" spans="1:65" s="13" customFormat="1" x14ac:dyDescent="0.2">
      <c r="B154" s="159"/>
      <c r="D154" s="155" t="s">
        <v>171</v>
      </c>
      <c r="E154" s="160" t="s">
        <v>1</v>
      </c>
      <c r="F154" s="161" t="s">
        <v>201</v>
      </c>
      <c r="H154" s="160" t="s">
        <v>1</v>
      </c>
      <c r="L154" s="159"/>
      <c r="M154" s="162"/>
      <c r="N154" s="163"/>
      <c r="O154" s="163"/>
      <c r="P154" s="163"/>
      <c r="Q154" s="163"/>
      <c r="R154" s="163"/>
      <c r="S154" s="163"/>
      <c r="T154" s="164"/>
      <c r="AT154" s="160" t="s">
        <v>171</v>
      </c>
      <c r="AU154" s="160" t="s">
        <v>81</v>
      </c>
      <c r="AV154" s="13" t="s">
        <v>19</v>
      </c>
      <c r="AW154" s="13" t="s">
        <v>31</v>
      </c>
      <c r="AX154" s="13" t="s">
        <v>74</v>
      </c>
      <c r="AY154" s="160" t="s">
        <v>160</v>
      </c>
    </row>
    <row r="155" spans="1:65" s="14" customFormat="1" x14ac:dyDescent="0.2">
      <c r="B155" s="165"/>
      <c r="D155" s="155" t="s">
        <v>171</v>
      </c>
      <c r="E155" s="166" t="s">
        <v>1</v>
      </c>
      <c r="F155" s="167" t="s">
        <v>202</v>
      </c>
      <c r="H155" s="168">
        <v>1.208</v>
      </c>
      <c r="L155" s="165"/>
      <c r="M155" s="169"/>
      <c r="N155" s="170"/>
      <c r="O155" s="170"/>
      <c r="P155" s="170"/>
      <c r="Q155" s="170"/>
      <c r="R155" s="170"/>
      <c r="S155" s="170"/>
      <c r="T155" s="171"/>
      <c r="AT155" s="166" t="s">
        <v>171</v>
      </c>
      <c r="AU155" s="166" t="s">
        <v>81</v>
      </c>
      <c r="AV155" s="14" t="s">
        <v>81</v>
      </c>
      <c r="AW155" s="14" t="s">
        <v>31</v>
      </c>
      <c r="AX155" s="14" t="s">
        <v>74</v>
      </c>
      <c r="AY155" s="166" t="s">
        <v>160</v>
      </c>
    </row>
    <row r="156" spans="1:65" s="13" customFormat="1" x14ac:dyDescent="0.2">
      <c r="B156" s="159"/>
      <c r="D156" s="155" t="s">
        <v>171</v>
      </c>
      <c r="E156" s="160" t="s">
        <v>1</v>
      </c>
      <c r="F156" s="161" t="s">
        <v>203</v>
      </c>
      <c r="H156" s="160" t="s">
        <v>1</v>
      </c>
      <c r="L156" s="159"/>
      <c r="M156" s="162"/>
      <c r="N156" s="163"/>
      <c r="O156" s="163"/>
      <c r="P156" s="163"/>
      <c r="Q156" s="163"/>
      <c r="R156" s="163"/>
      <c r="S156" s="163"/>
      <c r="T156" s="164"/>
      <c r="AT156" s="160" t="s">
        <v>171</v>
      </c>
      <c r="AU156" s="160" t="s">
        <v>81</v>
      </c>
      <c r="AV156" s="13" t="s">
        <v>19</v>
      </c>
      <c r="AW156" s="13" t="s">
        <v>31</v>
      </c>
      <c r="AX156" s="13" t="s">
        <v>74</v>
      </c>
      <c r="AY156" s="160" t="s">
        <v>160</v>
      </c>
    </row>
    <row r="157" spans="1:65" s="14" customFormat="1" x14ac:dyDescent="0.2">
      <c r="B157" s="165"/>
      <c r="D157" s="155" t="s">
        <v>171</v>
      </c>
      <c r="E157" s="166" t="s">
        <v>1</v>
      </c>
      <c r="F157" s="167" t="s">
        <v>204</v>
      </c>
      <c r="H157" s="168">
        <v>6.75</v>
      </c>
      <c r="L157" s="165"/>
      <c r="M157" s="169"/>
      <c r="N157" s="170"/>
      <c r="O157" s="170"/>
      <c r="P157" s="170"/>
      <c r="Q157" s="170"/>
      <c r="R157" s="170"/>
      <c r="S157" s="170"/>
      <c r="T157" s="171"/>
      <c r="AT157" s="166" t="s">
        <v>171</v>
      </c>
      <c r="AU157" s="166" t="s">
        <v>81</v>
      </c>
      <c r="AV157" s="14" t="s">
        <v>81</v>
      </c>
      <c r="AW157" s="14" t="s">
        <v>31</v>
      </c>
      <c r="AX157" s="14" t="s">
        <v>74</v>
      </c>
      <c r="AY157" s="166" t="s">
        <v>160</v>
      </c>
    </row>
    <row r="158" spans="1:65" s="15" customFormat="1" x14ac:dyDescent="0.2">
      <c r="B158" s="172"/>
      <c r="D158" s="155" t="s">
        <v>171</v>
      </c>
      <c r="E158" s="173" t="s">
        <v>1</v>
      </c>
      <c r="F158" s="174" t="s">
        <v>176</v>
      </c>
      <c r="H158" s="175">
        <v>7.9580000000000002</v>
      </c>
      <c r="L158" s="172"/>
      <c r="M158" s="176"/>
      <c r="N158" s="177"/>
      <c r="O158" s="177"/>
      <c r="P158" s="177"/>
      <c r="Q158" s="177"/>
      <c r="R158" s="177"/>
      <c r="S158" s="177"/>
      <c r="T158" s="178"/>
      <c r="AT158" s="173" t="s">
        <v>171</v>
      </c>
      <c r="AU158" s="173" t="s">
        <v>81</v>
      </c>
      <c r="AV158" s="15" t="s">
        <v>167</v>
      </c>
      <c r="AW158" s="15" t="s">
        <v>31</v>
      </c>
      <c r="AX158" s="15" t="s">
        <v>19</v>
      </c>
      <c r="AY158" s="173" t="s">
        <v>160</v>
      </c>
    </row>
    <row r="159" spans="1:65" s="2" customFormat="1" ht="24" customHeight="1" x14ac:dyDescent="0.2">
      <c r="A159" s="30"/>
      <c r="B159" s="142"/>
      <c r="C159" s="143" t="s">
        <v>205</v>
      </c>
      <c r="D159" s="143" t="s">
        <v>162</v>
      </c>
      <c r="E159" s="144" t="s">
        <v>206</v>
      </c>
      <c r="F159" s="145" t="s">
        <v>207</v>
      </c>
      <c r="G159" s="146" t="s">
        <v>179</v>
      </c>
      <c r="H159" s="147">
        <v>84.652000000000001</v>
      </c>
      <c r="I159" s="148">
        <v>0</v>
      </c>
      <c r="J159" s="148">
        <f>ROUND(I159*H159,2)</f>
        <v>0</v>
      </c>
      <c r="K159" s="145" t="s">
        <v>166</v>
      </c>
      <c r="L159" s="31"/>
      <c r="M159" s="149" t="s">
        <v>1</v>
      </c>
      <c r="N159" s="150" t="s">
        <v>39</v>
      </c>
      <c r="O159" s="151">
        <v>1.2450000000000001</v>
      </c>
      <c r="P159" s="151">
        <f>O159*H159</f>
        <v>105.39174000000001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3" t="s">
        <v>167</v>
      </c>
      <c r="AT159" s="153" t="s">
        <v>162</v>
      </c>
      <c r="AU159" s="153" t="s">
        <v>81</v>
      </c>
      <c r="AY159" s="18" t="s">
        <v>160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8" t="s">
        <v>19</v>
      </c>
      <c r="BK159" s="154">
        <f>ROUND(I159*H159,2)</f>
        <v>0</v>
      </c>
      <c r="BL159" s="18" t="s">
        <v>167</v>
      </c>
      <c r="BM159" s="153" t="s">
        <v>208</v>
      </c>
    </row>
    <row r="160" spans="1:65" s="2" customFormat="1" ht="29.25" x14ac:dyDescent="0.2">
      <c r="A160" s="30"/>
      <c r="B160" s="31"/>
      <c r="C160" s="30"/>
      <c r="D160" s="155" t="s">
        <v>169</v>
      </c>
      <c r="E160" s="30"/>
      <c r="F160" s="156" t="s">
        <v>209</v>
      </c>
      <c r="G160" s="30"/>
      <c r="H160" s="30"/>
      <c r="I160" s="30"/>
      <c r="J160" s="30"/>
      <c r="K160" s="30"/>
      <c r="L160" s="31"/>
      <c r="M160" s="157"/>
      <c r="N160" s="158"/>
      <c r="O160" s="56"/>
      <c r="P160" s="56"/>
      <c r="Q160" s="56"/>
      <c r="R160" s="56"/>
      <c r="S160" s="56"/>
      <c r="T160" s="57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8" t="s">
        <v>169</v>
      </c>
      <c r="AU160" s="18" t="s">
        <v>81</v>
      </c>
    </row>
    <row r="161" spans="2:51" s="13" customFormat="1" x14ac:dyDescent="0.2">
      <c r="B161" s="159"/>
      <c r="D161" s="155" t="s">
        <v>171</v>
      </c>
      <c r="E161" s="160" t="s">
        <v>1</v>
      </c>
      <c r="F161" s="161" t="s">
        <v>201</v>
      </c>
      <c r="H161" s="160" t="s">
        <v>1</v>
      </c>
      <c r="L161" s="159"/>
      <c r="M161" s="162"/>
      <c r="N161" s="163"/>
      <c r="O161" s="163"/>
      <c r="P161" s="163"/>
      <c r="Q161" s="163"/>
      <c r="R161" s="163"/>
      <c r="S161" s="163"/>
      <c r="T161" s="164"/>
      <c r="AT161" s="160" t="s">
        <v>171</v>
      </c>
      <c r="AU161" s="160" t="s">
        <v>81</v>
      </c>
      <c r="AV161" s="13" t="s">
        <v>19</v>
      </c>
      <c r="AW161" s="13" t="s">
        <v>31</v>
      </c>
      <c r="AX161" s="13" t="s">
        <v>74</v>
      </c>
      <c r="AY161" s="160" t="s">
        <v>160</v>
      </c>
    </row>
    <row r="162" spans="2:51" s="14" customFormat="1" x14ac:dyDescent="0.2">
      <c r="B162" s="165"/>
      <c r="D162" s="155" t="s">
        <v>171</v>
      </c>
      <c r="E162" s="166" t="s">
        <v>1</v>
      </c>
      <c r="F162" s="167" t="s">
        <v>210</v>
      </c>
      <c r="H162" s="168">
        <v>2.8180000000000001</v>
      </c>
      <c r="L162" s="165"/>
      <c r="M162" s="169"/>
      <c r="N162" s="170"/>
      <c r="O162" s="170"/>
      <c r="P162" s="170"/>
      <c r="Q162" s="170"/>
      <c r="R162" s="170"/>
      <c r="S162" s="170"/>
      <c r="T162" s="171"/>
      <c r="AT162" s="166" t="s">
        <v>171</v>
      </c>
      <c r="AU162" s="166" t="s">
        <v>81</v>
      </c>
      <c r="AV162" s="14" t="s">
        <v>81</v>
      </c>
      <c r="AW162" s="14" t="s">
        <v>31</v>
      </c>
      <c r="AX162" s="14" t="s">
        <v>74</v>
      </c>
      <c r="AY162" s="166" t="s">
        <v>160</v>
      </c>
    </row>
    <row r="163" spans="2:51" s="14" customFormat="1" x14ac:dyDescent="0.2">
      <c r="B163" s="165"/>
      <c r="D163" s="155" t="s">
        <v>171</v>
      </c>
      <c r="E163" s="166" t="s">
        <v>1</v>
      </c>
      <c r="F163" s="167" t="s">
        <v>211</v>
      </c>
      <c r="H163" s="168">
        <v>9.875</v>
      </c>
      <c r="L163" s="165"/>
      <c r="M163" s="169"/>
      <c r="N163" s="170"/>
      <c r="O163" s="170"/>
      <c r="P163" s="170"/>
      <c r="Q163" s="170"/>
      <c r="R163" s="170"/>
      <c r="S163" s="170"/>
      <c r="T163" s="171"/>
      <c r="AT163" s="166" t="s">
        <v>171</v>
      </c>
      <c r="AU163" s="166" t="s">
        <v>81</v>
      </c>
      <c r="AV163" s="14" t="s">
        <v>81</v>
      </c>
      <c r="AW163" s="14" t="s">
        <v>31</v>
      </c>
      <c r="AX163" s="14" t="s">
        <v>74</v>
      </c>
      <c r="AY163" s="166" t="s">
        <v>160</v>
      </c>
    </row>
    <row r="164" spans="2:51" s="13" customFormat="1" x14ac:dyDescent="0.2">
      <c r="B164" s="159"/>
      <c r="D164" s="155" t="s">
        <v>171</v>
      </c>
      <c r="E164" s="160" t="s">
        <v>1</v>
      </c>
      <c r="F164" s="161" t="s">
        <v>212</v>
      </c>
      <c r="H164" s="160" t="s">
        <v>1</v>
      </c>
      <c r="L164" s="159"/>
      <c r="M164" s="162"/>
      <c r="N164" s="163"/>
      <c r="O164" s="163"/>
      <c r="P164" s="163"/>
      <c r="Q164" s="163"/>
      <c r="R164" s="163"/>
      <c r="S164" s="163"/>
      <c r="T164" s="164"/>
      <c r="AT164" s="160" t="s">
        <v>171</v>
      </c>
      <c r="AU164" s="160" t="s">
        <v>81</v>
      </c>
      <c r="AV164" s="13" t="s">
        <v>19</v>
      </c>
      <c r="AW164" s="13" t="s">
        <v>31</v>
      </c>
      <c r="AX164" s="13" t="s">
        <v>74</v>
      </c>
      <c r="AY164" s="160" t="s">
        <v>160</v>
      </c>
    </row>
    <row r="165" spans="2:51" s="14" customFormat="1" x14ac:dyDescent="0.2">
      <c r="B165" s="165"/>
      <c r="D165" s="155" t="s">
        <v>171</v>
      </c>
      <c r="E165" s="166" t="s">
        <v>1</v>
      </c>
      <c r="F165" s="167" t="s">
        <v>213</v>
      </c>
      <c r="H165" s="168">
        <v>60.3</v>
      </c>
      <c r="L165" s="165"/>
      <c r="M165" s="169"/>
      <c r="N165" s="170"/>
      <c r="O165" s="170"/>
      <c r="P165" s="170"/>
      <c r="Q165" s="170"/>
      <c r="R165" s="170"/>
      <c r="S165" s="170"/>
      <c r="T165" s="171"/>
      <c r="AT165" s="166" t="s">
        <v>171</v>
      </c>
      <c r="AU165" s="166" t="s">
        <v>81</v>
      </c>
      <c r="AV165" s="14" t="s">
        <v>81</v>
      </c>
      <c r="AW165" s="14" t="s">
        <v>31</v>
      </c>
      <c r="AX165" s="14" t="s">
        <v>74</v>
      </c>
      <c r="AY165" s="166" t="s">
        <v>160</v>
      </c>
    </row>
    <row r="166" spans="2:51" s="13" customFormat="1" x14ac:dyDescent="0.2">
      <c r="B166" s="159"/>
      <c r="D166" s="155" t="s">
        <v>171</v>
      </c>
      <c r="E166" s="160" t="s">
        <v>1</v>
      </c>
      <c r="F166" s="161" t="s">
        <v>214</v>
      </c>
      <c r="H166" s="160" t="s">
        <v>1</v>
      </c>
      <c r="L166" s="159"/>
      <c r="M166" s="162"/>
      <c r="N166" s="163"/>
      <c r="O166" s="163"/>
      <c r="P166" s="163"/>
      <c r="Q166" s="163"/>
      <c r="R166" s="163"/>
      <c r="S166" s="163"/>
      <c r="T166" s="164"/>
      <c r="AT166" s="160" t="s">
        <v>171</v>
      </c>
      <c r="AU166" s="160" t="s">
        <v>81</v>
      </c>
      <c r="AV166" s="13" t="s">
        <v>19</v>
      </c>
      <c r="AW166" s="13" t="s">
        <v>31</v>
      </c>
      <c r="AX166" s="13" t="s">
        <v>74</v>
      </c>
      <c r="AY166" s="160" t="s">
        <v>160</v>
      </c>
    </row>
    <row r="167" spans="2:51" s="14" customFormat="1" x14ac:dyDescent="0.2">
      <c r="B167" s="165"/>
      <c r="D167" s="155" t="s">
        <v>171</v>
      </c>
      <c r="E167" s="166" t="s">
        <v>1</v>
      </c>
      <c r="F167" s="167" t="s">
        <v>215</v>
      </c>
      <c r="H167" s="168">
        <v>28.98</v>
      </c>
      <c r="L167" s="165"/>
      <c r="M167" s="169"/>
      <c r="N167" s="170"/>
      <c r="O167" s="170"/>
      <c r="P167" s="170"/>
      <c r="Q167" s="170"/>
      <c r="R167" s="170"/>
      <c r="S167" s="170"/>
      <c r="T167" s="171"/>
      <c r="AT167" s="166" t="s">
        <v>171</v>
      </c>
      <c r="AU167" s="166" t="s">
        <v>81</v>
      </c>
      <c r="AV167" s="14" t="s">
        <v>81</v>
      </c>
      <c r="AW167" s="14" t="s">
        <v>31</v>
      </c>
      <c r="AX167" s="14" t="s">
        <v>74</v>
      </c>
      <c r="AY167" s="166" t="s">
        <v>160</v>
      </c>
    </row>
    <row r="168" spans="2:51" s="16" customFormat="1" x14ac:dyDescent="0.2">
      <c r="B168" s="179"/>
      <c r="D168" s="155" t="s">
        <v>171</v>
      </c>
      <c r="E168" s="180" t="s">
        <v>1</v>
      </c>
      <c r="F168" s="181" t="s">
        <v>216</v>
      </c>
      <c r="H168" s="182">
        <v>101.973</v>
      </c>
      <c r="L168" s="179"/>
      <c r="M168" s="183"/>
      <c r="N168" s="184"/>
      <c r="O168" s="184"/>
      <c r="P168" s="184"/>
      <c r="Q168" s="184"/>
      <c r="R168" s="184"/>
      <c r="S168" s="184"/>
      <c r="T168" s="185"/>
      <c r="AT168" s="180" t="s">
        <v>171</v>
      </c>
      <c r="AU168" s="180" t="s">
        <v>81</v>
      </c>
      <c r="AV168" s="16" t="s">
        <v>183</v>
      </c>
      <c r="AW168" s="16" t="s">
        <v>31</v>
      </c>
      <c r="AX168" s="16" t="s">
        <v>74</v>
      </c>
      <c r="AY168" s="180" t="s">
        <v>160</v>
      </c>
    </row>
    <row r="169" spans="2:51" s="13" customFormat="1" x14ac:dyDescent="0.2">
      <c r="B169" s="159"/>
      <c r="D169" s="155" t="s">
        <v>171</v>
      </c>
      <c r="E169" s="160" t="s">
        <v>1</v>
      </c>
      <c r="F169" s="161" t="s">
        <v>217</v>
      </c>
      <c r="H169" s="160" t="s">
        <v>1</v>
      </c>
      <c r="L169" s="159"/>
      <c r="M169" s="162"/>
      <c r="N169" s="163"/>
      <c r="O169" s="163"/>
      <c r="P169" s="163"/>
      <c r="Q169" s="163"/>
      <c r="R169" s="163"/>
      <c r="S169" s="163"/>
      <c r="T169" s="164"/>
      <c r="AT169" s="160" t="s">
        <v>171</v>
      </c>
      <c r="AU169" s="160" t="s">
        <v>81</v>
      </c>
      <c r="AV169" s="13" t="s">
        <v>19</v>
      </c>
      <c r="AW169" s="13" t="s">
        <v>31</v>
      </c>
      <c r="AX169" s="13" t="s">
        <v>74</v>
      </c>
      <c r="AY169" s="160" t="s">
        <v>160</v>
      </c>
    </row>
    <row r="170" spans="2:51" s="14" customFormat="1" x14ac:dyDescent="0.2">
      <c r="B170" s="165"/>
      <c r="D170" s="155" t="s">
        <v>171</v>
      </c>
      <c r="E170" s="166" t="s">
        <v>1</v>
      </c>
      <c r="F170" s="167" t="s">
        <v>218</v>
      </c>
      <c r="H170" s="168">
        <v>-14.289</v>
      </c>
      <c r="L170" s="165"/>
      <c r="M170" s="169"/>
      <c r="N170" s="170"/>
      <c r="O170" s="170"/>
      <c r="P170" s="170"/>
      <c r="Q170" s="170"/>
      <c r="R170" s="170"/>
      <c r="S170" s="170"/>
      <c r="T170" s="171"/>
      <c r="AT170" s="166" t="s">
        <v>171</v>
      </c>
      <c r="AU170" s="166" t="s">
        <v>81</v>
      </c>
      <c r="AV170" s="14" t="s">
        <v>81</v>
      </c>
      <c r="AW170" s="14" t="s">
        <v>31</v>
      </c>
      <c r="AX170" s="14" t="s">
        <v>74</v>
      </c>
      <c r="AY170" s="166" t="s">
        <v>160</v>
      </c>
    </row>
    <row r="171" spans="2:51" s="13" customFormat="1" x14ac:dyDescent="0.2">
      <c r="B171" s="159"/>
      <c r="D171" s="155" t="s">
        <v>171</v>
      </c>
      <c r="E171" s="160" t="s">
        <v>1</v>
      </c>
      <c r="F171" s="161" t="s">
        <v>219</v>
      </c>
      <c r="H171" s="160" t="s">
        <v>1</v>
      </c>
      <c r="L171" s="159"/>
      <c r="M171" s="162"/>
      <c r="N171" s="163"/>
      <c r="O171" s="163"/>
      <c r="P171" s="163"/>
      <c r="Q171" s="163"/>
      <c r="R171" s="163"/>
      <c r="S171" s="163"/>
      <c r="T171" s="164"/>
      <c r="AT171" s="160" t="s">
        <v>171</v>
      </c>
      <c r="AU171" s="160" t="s">
        <v>81</v>
      </c>
      <c r="AV171" s="13" t="s">
        <v>19</v>
      </c>
      <c r="AW171" s="13" t="s">
        <v>31</v>
      </c>
      <c r="AX171" s="13" t="s">
        <v>74</v>
      </c>
      <c r="AY171" s="160" t="s">
        <v>160</v>
      </c>
    </row>
    <row r="172" spans="2:51" s="14" customFormat="1" x14ac:dyDescent="0.2">
      <c r="B172" s="165"/>
      <c r="D172" s="155" t="s">
        <v>171</v>
      </c>
      <c r="E172" s="166" t="s">
        <v>1</v>
      </c>
      <c r="F172" s="167" t="s">
        <v>220</v>
      </c>
      <c r="H172" s="168">
        <v>-0.874</v>
      </c>
      <c r="L172" s="165"/>
      <c r="M172" s="169"/>
      <c r="N172" s="170"/>
      <c r="O172" s="170"/>
      <c r="P172" s="170"/>
      <c r="Q172" s="170"/>
      <c r="R172" s="170"/>
      <c r="S172" s="170"/>
      <c r="T172" s="171"/>
      <c r="AT172" s="166" t="s">
        <v>171</v>
      </c>
      <c r="AU172" s="166" t="s">
        <v>81</v>
      </c>
      <c r="AV172" s="14" t="s">
        <v>81</v>
      </c>
      <c r="AW172" s="14" t="s">
        <v>31</v>
      </c>
      <c r="AX172" s="14" t="s">
        <v>74</v>
      </c>
      <c r="AY172" s="166" t="s">
        <v>160</v>
      </c>
    </row>
    <row r="173" spans="2:51" s="13" customFormat="1" x14ac:dyDescent="0.2">
      <c r="B173" s="159"/>
      <c r="D173" s="155" t="s">
        <v>171</v>
      </c>
      <c r="E173" s="160" t="s">
        <v>1</v>
      </c>
      <c r="F173" s="161" t="s">
        <v>221</v>
      </c>
      <c r="H173" s="160" t="s">
        <v>1</v>
      </c>
      <c r="L173" s="159"/>
      <c r="M173" s="162"/>
      <c r="N173" s="163"/>
      <c r="O173" s="163"/>
      <c r="P173" s="163"/>
      <c r="Q173" s="163"/>
      <c r="R173" s="163"/>
      <c r="S173" s="163"/>
      <c r="T173" s="164"/>
      <c r="AT173" s="160" t="s">
        <v>171</v>
      </c>
      <c r="AU173" s="160" t="s">
        <v>81</v>
      </c>
      <c r="AV173" s="13" t="s">
        <v>19</v>
      </c>
      <c r="AW173" s="13" t="s">
        <v>31</v>
      </c>
      <c r="AX173" s="13" t="s">
        <v>74</v>
      </c>
      <c r="AY173" s="160" t="s">
        <v>160</v>
      </c>
    </row>
    <row r="174" spans="2:51" s="14" customFormat="1" x14ac:dyDescent="0.2">
      <c r="B174" s="165"/>
      <c r="D174" s="155" t="s">
        <v>171</v>
      </c>
      <c r="E174" s="166" t="s">
        <v>1</v>
      </c>
      <c r="F174" s="167" t="s">
        <v>222</v>
      </c>
      <c r="H174" s="168">
        <v>-0.96299999999999997</v>
      </c>
      <c r="L174" s="165"/>
      <c r="M174" s="169"/>
      <c r="N174" s="170"/>
      <c r="O174" s="170"/>
      <c r="P174" s="170"/>
      <c r="Q174" s="170"/>
      <c r="R174" s="170"/>
      <c r="S174" s="170"/>
      <c r="T174" s="171"/>
      <c r="AT174" s="166" t="s">
        <v>171</v>
      </c>
      <c r="AU174" s="166" t="s">
        <v>81</v>
      </c>
      <c r="AV174" s="14" t="s">
        <v>81</v>
      </c>
      <c r="AW174" s="14" t="s">
        <v>31</v>
      </c>
      <c r="AX174" s="14" t="s">
        <v>74</v>
      </c>
      <c r="AY174" s="166" t="s">
        <v>160</v>
      </c>
    </row>
    <row r="175" spans="2:51" s="14" customFormat="1" x14ac:dyDescent="0.2">
      <c r="B175" s="165"/>
      <c r="D175" s="155" t="s">
        <v>171</v>
      </c>
      <c r="E175" s="166" t="s">
        <v>1</v>
      </c>
      <c r="F175" s="167" t="s">
        <v>223</v>
      </c>
      <c r="H175" s="168">
        <v>-0.83199999999999996</v>
      </c>
      <c r="L175" s="165"/>
      <c r="M175" s="169"/>
      <c r="N175" s="170"/>
      <c r="O175" s="170"/>
      <c r="P175" s="170"/>
      <c r="Q175" s="170"/>
      <c r="R175" s="170"/>
      <c r="S175" s="170"/>
      <c r="T175" s="171"/>
      <c r="AT175" s="166" t="s">
        <v>171</v>
      </c>
      <c r="AU175" s="166" t="s">
        <v>81</v>
      </c>
      <c r="AV175" s="14" t="s">
        <v>81</v>
      </c>
      <c r="AW175" s="14" t="s">
        <v>31</v>
      </c>
      <c r="AX175" s="14" t="s">
        <v>74</v>
      </c>
      <c r="AY175" s="166" t="s">
        <v>160</v>
      </c>
    </row>
    <row r="176" spans="2:51" s="14" customFormat="1" x14ac:dyDescent="0.2">
      <c r="B176" s="165"/>
      <c r="D176" s="155" t="s">
        <v>171</v>
      </c>
      <c r="E176" s="166" t="s">
        <v>1</v>
      </c>
      <c r="F176" s="167" t="s">
        <v>224</v>
      </c>
      <c r="H176" s="168">
        <v>-0.36299999999999999</v>
      </c>
      <c r="L176" s="165"/>
      <c r="M176" s="169"/>
      <c r="N176" s="170"/>
      <c r="O176" s="170"/>
      <c r="P176" s="170"/>
      <c r="Q176" s="170"/>
      <c r="R176" s="170"/>
      <c r="S176" s="170"/>
      <c r="T176" s="171"/>
      <c r="AT176" s="166" t="s">
        <v>171</v>
      </c>
      <c r="AU176" s="166" t="s">
        <v>81</v>
      </c>
      <c r="AV176" s="14" t="s">
        <v>81</v>
      </c>
      <c r="AW176" s="14" t="s">
        <v>31</v>
      </c>
      <c r="AX176" s="14" t="s">
        <v>74</v>
      </c>
      <c r="AY176" s="166" t="s">
        <v>160</v>
      </c>
    </row>
    <row r="177" spans="1:65" s="16" customFormat="1" x14ac:dyDescent="0.2">
      <c r="B177" s="179"/>
      <c r="D177" s="155" t="s">
        <v>171</v>
      </c>
      <c r="E177" s="180" t="s">
        <v>1</v>
      </c>
      <c r="F177" s="181" t="s">
        <v>216</v>
      </c>
      <c r="H177" s="182">
        <v>-17.321000000000002</v>
      </c>
      <c r="L177" s="179"/>
      <c r="M177" s="183"/>
      <c r="N177" s="184"/>
      <c r="O177" s="184"/>
      <c r="P177" s="184"/>
      <c r="Q177" s="184"/>
      <c r="R177" s="184"/>
      <c r="S177" s="184"/>
      <c r="T177" s="185"/>
      <c r="AT177" s="180" t="s">
        <v>171</v>
      </c>
      <c r="AU177" s="180" t="s">
        <v>81</v>
      </c>
      <c r="AV177" s="16" t="s">
        <v>183</v>
      </c>
      <c r="AW177" s="16" t="s">
        <v>31</v>
      </c>
      <c r="AX177" s="16" t="s">
        <v>74</v>
      </c>
      <c r="AY177" s="180" t="s">
        <v>160</v>
      </c>
    </row>
    <row r="178" spans="1:65" s="15" customFormat="1" x14ac:dyDescent="0.2">
      <c r="B178" s="172"/>
      <c r="D178" s="155" t="s">
        <v>171</v>
      </c>
      <c r="E178" s="173" t="s">
        <v>1</v>
      </c>
      <c r="F178" s="174" t="s">
        <v>176</v>
      </c>
      <c r="H178" s="175">
        <v>84.652000000000001</v>
      </c>
      <c r="L178" s="172"/>
      <c r="M178" s="176"/>
      <c r="N178" s="177"/>
      <c r="O178" s="177"/>
      <c r="P178" s="177"/>
      <c r="Q178" s="177"/>
      <c r="R178" s="177"/>
      <c r="S178" s="177"/>
      <c r="T178" s="178"/>
      <c r="AT178" s="173" t="s">
        <v>171</v>
      </c>
      <c r="AU178" s="173" t="s">
        <v>81</v>
      </c>
      <c r="AV178" s="15" t="s">
        <v>167</v>
      </c>
      <c r="AW178" s="15" t="s">
        <v>31</v>
      </c>
      <c r="AX178" s="15" t="s">
        <v>19</v>
      </c>
      <c r="AY178" s="173" t="s">
        <v>160</v>
      </c>
    </row>
    <row r="179" spans="1:65" s="2" customFormat="1" ht="24" customHeight="1" x14ac:dyDescent="0.2">
      <c r="A179" s="30"/>
      <c r="B179" s="142"/>
      <c r="C179" s="143" t="s">
        <v>225</v>
      </c>
      <c r="D179" s="143" t="s">
        <v>162</v>
      </c>
      <c r="E179" s="144" t="s">
        <v>226</v>
      </c>
      <c r="F179" s="145" t="s">
        <v>227</v>
      </c>
      <c r="G179" s="146" t="s">
        <v>179</v>
      </c>
      <c r="H179" s="147">
        <v>84.652000000000001</v>
      </c>
      <c r="I179" s="148">
        <v>0</v>
      </c>
      <c r="J179" s="148">
        <f>ROUND(I179*H179,2)</f>
        <v>0</v>
      </c>
      <c r="K179" s="145" t="s">
        <v>166</v>
      </c>
      <c r="L179" s="31"/>
      <c r="M179" s="149" t="s">
        <v>1</v>
      </c>
      <c r="N179" s="150" t="s">
        <v>39</v>
      </c>
      <c r="O179" s="151">
        <v>0.14099999999999999</v>
      </c>
      <c r="P179" s="151">
        <f>O179*H179</f>
        <v>11.935931999999999</v>
      </c>
      <c r="Q179" s="151">
        <v>0</v>
      </c>
      <c r="R179" s="151">
        <f>Q179*H179</f>
        <v>0</v>
      </c>
      <c r="S179" s="151">
        <v>0</v>
      </c>
      <c r="T179" s="152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3" t="s">
        <v>167</v>
      </c>
      <c r="AT179" s="153" t="s">
        <v>162</v>
      </c>
      <c r="AU179" s="153" t="s">
        <v>81</v>
      </c>
      <c r="AY179" s="18" t="s">
        <v>160</v>
      </c>
      <c r="BE179" s="154">
        <f>IF(N179="základní",J179,0)</f>
        <v>0</v>
      </c>
      <c r="BF179" s="154">
        <f>IF(N179="snížená",J179,0)</f>
        <v>0</v>
      </c>
      <c r="BG179" s="154">
        <f>IF(N179="zákl. přenesená",J179,0)</f>
        <v>0</v>
      </c>
      <c r="BH179" s="154">
        <f>IF(N179="sníž. přenesená",J179,0)</f>
        <v>0</v>
      </c>
      <c r="BI179" s="154">
        <f>IF(N179="nulová",J179,0)</f>
        <v>0</v>
      </c>
      <c r="BJ179" s="18" t="s">
        <v>19</v>
      </c>
      <c r="BK179" s="154">
        <f>ROUND(I179*H179,2)</f>
        <v>0</v>
      </c>
      <c r="BL179" s="18" t="s">
        <v>167</v>
      </c>
      <c r="BM179" s="153" t="s">
        <v>228</v>
      </c>
    </row>
    <row r="180" spans="1:65" s="2" customFormat="1" ht="39" x14ac:dyDescent="0.2">
      <c r="A180" s="30"/>
      <c r="B180" s="31"/>
      <c r="C180" s="30"/>
      <c r="D180" s="155" t="s">
        <v>169</v>
      </c>
      <c r="E180" s="30"/>
      <c r="F180" s="156" t="s">
        <v>229</v>
      </c>
      <c r="G180" s="30"/>
      <c r="H180" s="30"/>
      <c r="I180" s="30"/>
      <c r="J180" s="30"/>
      <c r="K180" s="30"/>
      <c r="L180" s="31"/>
      <c r="M180" s="157"/>
      <c r="N180" s="158"/>
      <c r="O180" s="56"/>
      <c r="P180" s="56"/>
      <c r="Q180" s="56"/>
      <c r="R180" s="56"/>
      <c r="S180" s="56"/>
      <c r="T180" s="57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T180" s="18" t="s">
        <v>169</v>
      </c>
      <c r="AU180" s="18" t="s">
        <v>81</v>
      </c>
    </row>
    <row r="181" spans="1:65" s="14" customFormat="1" x14ac:dyDescent="0.2">
      <c r="B181" s="165"/>
      <c r="D181" s="155" t="s">
        <v>171</v>
      </c>
      <c r="E181" s="166" t="s">
        <v>1</v>
      </c>
      <c r="F181" s="167" t="s">
        <v>230</v>
      </c>
      <c r="H181" s="168">
        <v>84.652000000000001</v>
      </c>
      <c r="L181" s="165"/>
      <c r="M181" s="169"/>
      <c r="N181" s="170"/>
      <c r="O181" s="170"/>
      <c r="P181" s="170"/>
      <c r="Q181" s="170"/>
      <c r="R181" s="170"/>
      <c r="S181" s="170"/>
      <c r="T181" s="171"/>
      <c r="AT181" s="166" t="s">
        <v>171</v>
      </c>
      <c r="AU181" s="166" t="s">
        <v>81</v>
      </c>
      <c r="AV181" s="14" t="s">
        <v>81</v>
      </c>
      <c r="AW181" s="14" t="s">
        <v>31</v>
      </c>
      <c r="AX181" s="14" t="s">
        <v>19</v>
      </c>
      <c r="AY181" s="166" t="s">
        <v>160</v>
      </c>
    </row>
    <row r="182" spans="1:65" s="2" customFormat="1" ht="24" customHeight="1" x14ac:dyDescent="0.2">
      <c r="A182" s="30"/>
      <c r="B182" s="142"/>
      <c r="C182" s="143" t="s">
        <v>231</v>
      </c>
      <c r="D182" s="143" t="s">
        <v>162</v>
      </c>
      <c r="E182" s="144" t="s">
        <v>232</v>
      </c>
      <c r="F182" s="145" t="s">
        <v>233</v>
      </c>
      <c r="G182" s="146" t="s">
        <v>179</v>
      </c>
      <c r="H182" s="147">
        <v>42.326000000000001</v>
      </c>
      <c r="I182" s="148">
        <v>0</v>
      </c>
      <c r="J182" s="148">
        <f>ROUND(I182*H182,2)</f>
        <v>0</v>
      </c>
      <c r="K182" s="145" t="s">
        <v>166</v>
      </c>
      <c r="L182" s="31"/>
      <c r="M182" s="149" t="s">
        <v>1</v>
      </c>
      <c r="N182" s="150" t="s">
        <v>39</v>
      </c>
      <c r="O182" s="151">
        <v>0.08</v>
      </c>
      <c r="P182" s="151">
        <f>O182*H182</f>
        <v>3.3860800000000002</v>
      </c>
      <c r="Q182" s="151">
        <v>0</v>
      </c>
      <c r="R182" s="151">
        <f>Q182*H182</f>
        <v>0</v>
      </c>
      <c r="S182" s="151">
        <v>0</v>
      </c>
      <c r="T182" s="152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3" t="s">
        <v>167</v>
      </c>
      <c r="AT182" s="153" t="s">
        <v>162</v>
      </c>
      <c r="AU182" s="153" t="s">
        <v>81</v>
      </c>
      <c r="AY182" s="18" t="s">
        <v>160</v>
      </c>
      <c r="BE182" s="154">
        <f>IF(N182="základní",J182,0)</f>
        <v>0</v>
      </c>
      <c r="BF182" s="154">
        <f>IF(N182="snížená",J182,0)</f>
        <v>0</v>
      </c>
      <c r="BG182" s="154">
        <f>IF(N182="zákl. přenesená",J182,0)</f>
        <v>0</v>
      </c>
      <c r="BH182" s="154">
        <f>IF(N182="sníž. přenesená",J182,0)</f>
        <v>0</v>
      </c>
      <c r="BI182" s="154">
        <f>IF(N182="nulová",J182,0)</f>
        <v>0</v>
      </c>
      <c r="BJ182" s="18" t="s">
        <v>19</v>
      </c>
      <c r="BK182" s="154">
        <f>ROUND(I182*H182,2)</f>
        <v>0</v>
      </c>
      <c r="BL182" s="18" t="s">
        <v>167</v>
      </c>
      <c r="BM182" s="153" t="s">
        <v>234</v>
      </c>
    </row>
    <row r="183" spans="1:65" s="2" customFormat="1" ht="39" x14ac:dyDescent="0.2">
      <c r="A183" s="30"/>
      <c r="B183" s="31"/>
      <c r="C183" s="30"/>
      <c r="D183" s="155" t="s">
        <v>169</v>
      </c>
      <c r="E183" s="30"/>
      <c r="F183" s="156" t="s">
        <v>235</v>
      </c>
      <c r="G183" s="30"/>
      <c r="H183" s="30"/>
      <c r="I183" s="30"/>
      <c r="J183" s="30"/>
      <c r="K183" s="30"/>
      <c r="L183" s="31"/>
      <c r="M183" s="157"/>
      <c r="N183" s="158"/>
      <c r="O183" s="56"/>
      <c r="P183" s="56"/>
      <c r="Q183" s="56"/>
      <c r="R183" s="56"/>
      <c r="S183" s="56"/>
      <c r="T183" s="57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T183" s="18" t="s">
        <v>169</v>
      </c>
      <c r="AU183" s="18" t="s">
        <v>81</v>
      </c>
    </row>
    <row r="184" spans="1:65" s="14" customFormat="1" x14ac:dyDescent="0.2">
      <c r="B184" s="165"/>
      <c r="D184" s="155" t="s">
        <v>171</v>
      </c>
      <c r="E184" s="166" t="s">
        <v>1</v>
      </c>
      <c r="F184" s="167" t="s">
        <v>236</v>
      </c>
      <c r="H184" s="168">
        <v>42.326000000000001</v>
      </c>
      <c r="L184" s="165"/>
      <c r="M184" s="169"/>
      <c r="N184" s="170"/>
      <c r="O184" s="170"/>
      <c r="P184" s="170"/>
      <c r="Q184" s="170"/>
      <c r="R184" s="170"/>
      <c r="S184" s="170"/>
      <c r="T184" s="171"/>
      <c r="AT184" s="166" t="s">
        <v>171</v>
      </c>
      <c r="AU184" s="166" t="s">
        <v>81</v>
      </c>
      <c r="AV184" s="14" t="s">
        <v>81</v>
      </c>
      <c r="AW184" s="14" t="s">
        <v>31</v>
      </c>
      <c r="AX184" s="14" t="s">
        <v>19</v>
      </c>
      <c r="AY184" s="166" t="s">
        <v>160</v>
      </c>
    </row>
    <row r="185" spans="1:65" s="2" customFormat="1" ht="24" customHeight="1" x14ac:dyDescent="0.2">
      <c r="A185" s="30"/>
      <c r="B185" s="142"/>
      <c r="C185" s="143" t="s">
        <v>237</v>
      </c>
      <c r="D185" s="143" t="s">
        <v>162</v>
      </c>
      <c r="E185" s="144" t="s">
        <v>238</v>
      </c>
      <c r="F185" s="145" t="s">
        <v>239</v>
      </c>
      <c r="G185" s="146" t="s">
        <v>179</v>
      </c>
      <c r="H185" s="147">
        <v>7.9580000000000002</v>
      </c>
      <c r="I185" s="148">
        <v>0</v>
      </c>
      <c r="J185" s="148">
        <f>ROUND(I185*H185,2)</f>
        <v>0</v>
      </c>
      <c r="K185" s="145" t="s">
        <v>166</v>
      </c>
      <c r="L185" s="31"/>
      <c r="M185" s="149" t="s">
        <v>1</v>
      </c>
      <c r="N185" s="150" t="s">
        <v>39</v>
      </c>
      <c r="O185" s="151">
        <v>7.3999999999999996E-2</v>
      </c>
      <c r="P185" s="151">
        <f>O185*H185</f>
        <v>0.58889199999999997</v>
      </c>
      <c r="Q185" s="151">
        <v>0</v>
      </c>
      <c r="R185" s="151">
        <f>Q185*H185</f>
        <v>0</v>
      </c>
      <c r="S185" s="151">
        <v>0</v>
      </c>
      <c r="T185" s="152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3" t="s">
        <v>167</v>
      </c>
      <c r="AT185" s="153" t="s">
        <v>162</v>
      </c>
      <c r="AU185" s="153" t="s">
        <v>81</v>
      </c>
      <c r="AY185" s="18" t="s">
        <v>160</v>
      </c>
      <c r="BE185" s="154">
        <f>IF(N185="základní",J185,0)</f>
        <v>0</v>
      </c>
      <c r="BF185" s="154">
        <f>IF(N185="snížená",J185,0)</f>
        <v>0</v>
      </c>
      <c r="BG185" s="154">
        <f>IF(N185="zákl. přenesená",J185,0)</f>
        <v>0</v>
      </c>
      <c r="BH185" s="154">
        <f>IF(N185="sníž. přenesená",J185,0)</f>
        <v>0</v>
      </c>
      <c r="BI185" s="154">
        <f>IF(N185="nulová",J185,0)</f>
        <v>0</v>
      </c>
      <c r="BJ185" s="18" t="s">
        <v>19</v>
      </c>
      <c r="BK185" s="154">
        <f>ROUND(I185*H185,2)</f>
        <v>0</v>
      </c>
      <c r="BL185" s="18" t="s">
        <v>167</v>
      </c>
      <c r="BM185" s="153" t="s">
        <v>240</v>
      </c>
    </row>
    <row r="186" spans="1:65" s="2" customFormat="1" ht="39" x14ac:dyDescent="0.2">
      <c r="A186" s="30"/>
      <c r="B186" s="31"/>
      <c r="C186" s="30"/>
      <c r="D186" s="155" t="s">
        <v>169</v>
      </c>
      <c r="E186" s="30"/>
      <c r="F186" s="156" t="s">
        <v>241</v>
      </c>
      <c r="G186" s="30"/>
      <c r="H186" s="30"/>
      <c r="I186" s="30"/>
      <c r="J186" s="30"/>
      <c r="K186" s="30"/>
      <c r="L186" s="31"/>
      <c r="M186" s="157"/>
      <c r="N186" s="158"/>
      <c r="O186" s="56"/>
      <c r="P186" s="56"/>
      <c r="Q186" s="56"/>
      <c r="R186" s="56"/>
      <c r="S186" s="56"/>
      <c r="T186" s="57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8" t="s">
        <v>169</v>
      </c>
      <c r="AU186" s="18" t="s">
        <v>81</v>
      </c>
    </row>
    <row r="187" spans="1:65" s="14" customFormat="1" x14ac:dyDescent="0.2">
      <c r="B187" s="165"/>
      <c r="D187" s="155" t="s">
        <v>171</v>
      </c>
      <c r="E187" s="166" t="s">
        <v>1</v>
      </c>
      <c r="F187" s="167" t="s">
        <v>242</v>
      </c>
      <c r="H187" s="168">
        <v>7.9580000000000002</v>
      </c>
      <c r="L187" s="165"/>
      <c r="M187" s="169"/>
      <c r="N187" s="170"/>
      <c r="O187" s="170"/>
      <c r="P187" s="170"/>
      <c r="Q187" s="170"/>
      <c r="R187" s="170"/>
      <c r="S187" s="170"/>
      <c r="T187" s="171"/>
      <c r="AT187" s="166" t="s">
        <v>171</v>
      </c>
      <c r="AU187" s="166" t="s">
        <v>81</v>
      </c>
      <c r="AV187" s="14" t="s">
        <v>81</v>
      </c>
      <c r="AW187" s="14" t="s">
        <v>31</v>
      </c>
      <c r="AX187" s="14" t="s">
        <v>74</v>
      </c>
      <c r="AY187" s="166" t="s">
        <v>160</v>
      </c>
    </row>
    <row r="188" spans="1:65" s="15" customFormat="1" x14ac:dyDescent="0.2">
      <c r="B188" s="172"/>
      <c r="D188" s="155" t="s">
        <v>171</v>
      </c>
      <c r="E188" s="173" t="s">
        <v>1</v>
      </c>
      <c r="F188" s="174" t="s">
        <v>176</v>
      </c>
      <c r="H188" s="175">
        <v>7.9580000000000002</v>
      </c>
      <c r="L188" s="172"/>
      <c r="M188" s="176"/>
      <c r="N188" s="177"/>
      <c r="O188" s="177"/>
      <c r="P188" s="177"/>
      <c r="Q188" s="177"/>
      <c r="R188" s="177"/>
      <c r="S188" s="177"/>
      <c r="T188" s="178"/>
      <c r="AT188" s="173" t="s">
        <v>171</v>
      </c>
      <c r="AU188" s="173" t="s">
        <v>81</v>
      </c>
      <c r="AV188" s="15" t="s">
        <v>167</v>
      </c>
      <c r="AW188" s="15" t="s">
        <v>31</v>
      </c>
      <c r="AX188" s="15" t="s">
        <v>19</v>
      </c>
      <c r="AY188" s="173" t="s">
        <v>160</v>
      </c>
    </row>
    <row r="189" spans="1:65" s="2" customFormat="1" ht="24" customHeight="1" x14ac:dyDescent="0.2">
      <c r="A189" s="30"/>
      <c r="B189" s="142"/>
      <c r="C189" s="143" t="s">
        <v>24</v>
      </c>
      <c r="D189" s="143" t="s">
        <v>162</v>
      </c>
      <c r="E189" s="144" t="s">
        <v>243</v>
      </c>
      <c r="F189" s="145" t="s">
        <v>244</v>
      </c>
      <c r="G189" s="146" t="s">
        <v>245</v>
      </c>
      <c r="H189" s="147">
        <v>207.52099999999999</v>
      </c>
      <c r="I189" s="148">
        <v>0</v>
      </c>
      <c r="J189" s="148">
        <f>ROUND(I189*H189,2)</f>
        <v>0</v>
      </c>
      <c r="K189" s="145" t="s">
        <v>166</v>
      </c>
      <c r="L189" s="31"/>
      <c r="M189" s="149" t="s">
        <v>1</v>
      </c>
      <c r="N189" s="150" t="s">
        <v>39</v>
      </c>
      <c r="O189" s="151">
        <v>0.32400000000000001</v>
      </c>
      <c r="P189" s="151">
        <f>O189*H189</f>
        <v>67.236803999999992</v>
      </c>
      <c r="Q189" s="151">
        <v>0</v>
      </c>
      <c r="R189" s="151">
        <f>Q189*H189</f>
        <v>0</v>
      </c>
      <c r="S189" s="151">
        <v>0</v>
      </c>
      <c r="T189" s="152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3" t="s">
        <v>167</v>
      </c>
      <c r="AT189" s="153" t="s">
        <v>162</v>
      </c>
      <c r="AU189" s="153" t="s">
        <v>81</v>
      </c>
      <c r="AY189" s="18" t="s">
        <v>160</v>
      </c>
      <c r="BE189" s="154">
        <f>IF(N189="základní",J189,0)</f>
        <v>0</v>
      </c>
      <c r="BF189" s="154">
        <f>IF(N189="snížená",J189,0)</f>
        <v>0</v>
      </c>
      <c r="BG189" s="154">
        <f>IF(N189="zákl. přenesená",J189,0)</f>
        <v>0</v>
      </c>
      <c r="BH189" s="154">
        <f>IF(N189="sníž. přenesená",J189,0)</f>
        <v>0</v>
      </c>
      <c r="BI189" s="154">
        <f>IF(N189="nulová",J189,0)</f>
        <v>0</v>
      </c>
      <c r="BJ189" s="18" t="s">
        <v>19</v>
      </c>
      <c r="BK189" s="154">
        <f>ROUND(I189*H189,2)</f>
        <v>0</v>
      </c>
      <c r="BL189" s="18" t="s">
        <v>167</v>
      </c>
      <c r="BM189" s="153" t="s">
        <v>246</v>
      </c>
    </row>
    <row r="190" spans="1:65" s="2" customFormat="1" ht="29.25" x14ac:dyDescent="0.2">
      <c r="A190" s="30"/>
      <c r="B190" s="31"/>
      <c r="C190" s="30"/>
      <c r="D190" s="155" t="s">
        <v>169</v>
      </c>
      <c r="E190" s="30"/>
      <c r="F190" s="156" t="s">
        <v>247</v>
      </c>
      <c r="G190" s="30"/>
      <c r="H190" s="30"/>
      <c r="I190" s="30"/>
      <c r="J190" s="30"/>
      <c r="K190" s="30"/>
      <c r="L190" s="31"/>
      <c r="M190" s="157"/>
      <c r="N190" s="158"/>
      <c r="O190" s="56"/>
      <c r="P190" s="56"/>
      <c r="Q190" s="56"/>
      <c r="R190" s="56"/>
      <c r="S190" s="56"/>
      <c r="T190" s="57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T190" s="18" t="s">
        <v>169</v>
      </c>
      <c r="AU190" s="18" t="s">
        <v>81</v>
      </c>
    </row>
    <row r="191" spans="1:65" s="2" customFormat="1" ht="19.5" x14ac:dyDescent="0.2">
      <c r="A191" s="30"/>
      <c r="B191" s="31"/>
      <c r="C191" s="30"/>
      <c r="D191" s="155" t="s">
        <v>248</v>
      </c>
      <c r="E191" s="30"/>
      <c r="F191" s="186" t="s">
        <v>249</v>
      </c>
      <c r="G191" s="30"/>
      <c r="H191" s="30"/>
      <c r="I191" s="30"/>
      <c r="J191" s="30"/>
      <c r="K191" s="30"/>
      <c r="L191" s="31"/>
      <c r="M191" s="157"/>
      <c r="N191" s="158"/>
      <c r="O191" s="56"/>
      <c r="P191" s="56"/>
      <c r="Q191" s="56"/>
      <c r="R191" s="56"/>
      <c r="S191" s="56"/>
      <c r="T191" s="57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8" t="s">
        <v>248</v>
      </c>
      <c r="AU191" s="18" t="s">
        <v>81</v>
      </c>
    </row>
    <row r="192" spans="1:65" s="14" customFormat="1" x14ac:dyDescent="0.2">
      <c r="B192" s="165"/>
      <c r="D192" s="155" t="s">
        <v>171</v>
      </c>
      <c r="E192" s="166" t="s">
        <v>1</v>
      </c>
      <c r="F192" s="167" t="s">
        <v>250</v>
      </c>
      <c r="H192" s="168">
        <v>169.304</v>
      </c>
      <c r="L192" s="165"/>
      <c r="M192" s="169"/>
      <c r="N192" s="170"/>
      <c r="O192" s="170"/>
      <c r="P192" s="170"/>
      <c r="Q192" s="170"/>
      <c r="R192" s="170"/>
      <c r="S192" s="170"/>
      <c r="T192" s="171"/>
      <c r="AT192" s="166" t="s">
        <v>171</v>
      </c>
      <c r="AU192" s="166" t="s">
        <v>81</v>
      </c>
      <c r="AV192" s="14" t="s">
        <v>81</v>
      </c>
      <c r="AW192" s="14" t="s">
        <v>31</v>
      </c>
      <c r="AX192" s="14" t="s">
        <v>74</v>
      </c>
      <c r="AY192" s="166" t="s">
        <v>160</v>
      </c>
    </row>
    <row r="193" spans="1:65" s="14" customFormat="1" x14ac:dyDescent="0.2">
      <c r="B193" s="165"/>
      <c r="D193" s="155" t="s">
        <v>171</v>
      </c>
      <c r="E193" s="166" t="s">
        <v>1</v>
      </c>
      <c r="F193" s="167" t="s">
        <v>251</v>
      </c>
      <c r="H193" s="168">
        <v>38.216999999999999</v>
      </c>
      <c r="L193" s="165"/>
      <c r="M193" s="169"/>
      <c r="N193" s="170"/>
      <c r="O193" s="170"/>
      <c r="P193" s="170"/>
      <c r="Q193" s="170"/>
      <c r="R193" s="170"/>
      <c r="S193" s="170"/>
      <c r="T193" s="171"/>
      <c r="AT193" s="166" t="s">
        <v>171</v>
      </c>
      <c r="AU193" s="166" t="s">
        <v>81</v>
      </c>
      <c r="AV193" s="14" t="s">
        <v>81</v>
      </c>
      <c r="AW193" s="14" t="s">
        <v>31</v>
      </c>
      <c r="AX193" s="14" t="s">
        <v>74</v>
      </c>
      <c r="AY193" s="166" t="s">
        <v>160</v>
      </c>
    </row>
    <row r="194" spans="1:65" s="15" customFormat="1" x14ac:dyDescent="0.2">
      <c r="B194" s="172"/>
      <c r="D194" s="155" t="s">
        <v>171</v>
      </c>
      <c r="E194" s="173" t="s">
        <v>1</v>
      </c>
      <c r="F194" s="174" t="s">
        <v>176</v>
      </c>
      <c r="H194" s="175">
        <v>207.52099999999999</v>
      </c>
      <c r="L194" s="172"/>
      <c r="M194" s="176"/>
      <c r="N194" s="177"/>
      <c r="O194" s="177"/>
      <c r="P194" s="177"/>
      <c r="Q194" s="177"/>
      <c r="R194" s="177"/>
      <c r="S194" s="177"/>
      <c r="T194" s="178"/>
      <c r="AT194" s="173" t="s">
        <v>171</v>
      </c>
      <c r="AU194" s="173" t="s">
        <v>81</v>
      </c>
      <c r="AV194" s="15" t="s">
        <v>167</v>
      </c>
      <c r="AW194" s="15" t="s">
        <v>31</v>
      </c>
      <c r="AX194" s="15" t="s">
        <v>19</v>
      </c>
      <c r="AY194" s="173" t="s">
        <v>160</v>
      </c>
    </row>
    <row r="195" spans="1:65" s="2" customFormat="1" ht="24" customHeight="1" x14ac:dyDescent="0.2">
      <c r="A195" s="30"/>
      <c r="B195" s="142"/>
      <c r="C195" s="143" t="s">
        <v>252</v>
      </c>
      <c r="D195" s="143" t="s">
        <v>162</v>
      </c>
      <c r="E195" s="144" t="s">
        <v>253</v>
      </c>
      <c r="F195" s="145" t="s">
        <v>254</v>
      </c>
      <c r="G195" s="146" t="s">
        <v>179</v>
      </c>
      <c r="H195" s="147">
        <v>84.652000000000001</v>
      </c>
      <c r="I195" s="148">
        <v>0</v>
      </c>
      <c r="J195" s="148">
        <f>ROUND(I195*H195,2)</f>
        <v>0</v>
      </c>
      <c r="K195" s="145" t="s">
        <v>166</v>
      </c>
      <c r="L195" s="31"/>
      <c r="M195" s="149" t="s">
        <v>1</v>
      </c>
      <c r="N195" s="150" t="s">
        <v>39</v>
      </c>
      <c r="O195" s="151">
        <v>8.3000000000000004E-2</v>
      </c>
      <c r="P195" s="151">
        <f>O195*H195</f>
        <v>7.026116</v>
      </c>
      <c r="Q195" s="151">
        <v>0</v>
      </c>
      <c r="R195" s="151">
        <f>Q195*H195</f>
        <v>0</v>
      </c>
      <c r="S195" s="151">
        <v>0</v>
      </c>
      <c r="T195" s="152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3" t="s">
        <v>167</v>
      </c>
      <c r="AT195" s="153" t="s">
        <v>162</v>
      </c>
      <c r="AU195" s="153" t="s">
        <v>81</v>
      </c>
      <c r="AY195" s="18" t="s">
        <v>160</v>
      </c>
      <c r="BE195" s="154">
        <f>IF(N195="základní",J195,0)</f>
        <v>0</v>
      </c>
      <c r="BF195" s="154">
        <f>IF(N195="snížená",J195,0)</f>
        <v>0</v>
      </c>
      <c r="BG195" s="154">
        <f>IF(N195="zákl. přenesená",J195,0)</f>
        <v>0</v>
      </c>
      <c r="BH195" s="154">
        <f>IF(N195="sníž. přenesená",J195,0)</f>
        <v>0</v>
      </c>
      <c r="BI195" s="154">
        <f>IF(N195="nulová",J195,0)</f>
        <v>0</v>
      </c>
      <c r="BJ195" s="18" t="s">
        <v>19</v>
      </c>
      <c r="BK195" s="154">
        <f>ROUND(I195*H195,2)</f>
        <v>0</v>
      </c>
      <c r="BL195" s="18" t="s">
        <v>167</v>
      </c>
      <c r="BM195" s="153" t="s">
        <v>255</v>
      </c>
    </row>
    <row r="196" spans="1:65" s="2" customFormat="1" ht="39" x14ac:dyDescent="0.2">
      <c r="A196" s="30"/>
      <c r="B196" s="31"/>
      <c r="C196" s="30"/>
      <c r="D196" s="155" t="s">
        <v>169</v>
      </c>
      <c r="E196" s="30"/>
      <c r="F196" s="156" t="s">
        <v>256</v>
      </c>
      <c r="G196" s="30"/>
      <c r="H196" s="30"/>
      <c r="I196" s="30"/>
      <c r="J196" s="30"/>
      <c r="K196" s="30"/>
      <c r="L196" s="31"/>
      <c r="M196" s="157"/>
      <c r="N196" s="158"/>
      <c r="O196" s="56"/>
      <c r="P196" s="56"/>
      <c r="Q196" s="56"/>
      <c r="R196" s="56"/>
      <c r="S196" s="56"/>
      <c r="T196" s="57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T196" s="18" t="s">
        <v>169</v>
      </c>
      <c r="AU196" s="18" t="s">
        <v>81</v>
      </c>
    </row>
    <row r="197" spans="1:65" s="14" customFormat="1" x14ac:dyDescent="0.2">
      <c r="B197" s="165"/>
      <c r="D197" s="155" t="s">
        <v>171</v>
      </c>
      <c r="E197" s="166" t="s">
        <v>1</v>
      </c>
      <c r="F197" s="167" t="s">
        <v>230</v>
      </c>
      <c r="H197" s="168">
        <v>84.652000000000001</v>
      </c>
      <c r="L197" s="165"/>
      <c r="M197" s="169"/>
      <c r="N197" s="170"/>
      <c r="O197" s="170"/>
      <c r="P197" s="170"/>
      <c r="Q197" s="170"/>
      <c r="R197" s="170"/>
      <c r="S197" s="170"/>
      <c r="T197" s="171"/>
      <c r="AT197" s="166" t="s">
        <v>171</v>
      </c>
      <c r="AU197" s="166" t="s">
        <v>81</v>
      </c>
      <c r="AV197" s="14" t="s">
        <v>81</v>
      </c>
      <c r="AW197" s="14" t="s">
        <v>31</v>
      </c>
      <c r="AX197" s="14" t="s">
        <v>74</v>
      </c>
      <c r="AY197" s="166" t="s">
        <v>160</v>
      </c>
    </row>
    <row r="198" spans="1:65" s="15" customFormat="1" x14ac:dyDescent="0.2">
      <c r="B198" s="172"/>
      <c r="D198" s="155" t="s">
        <v>171</v>
      </c>
      <c r="E198" s="173" t="s">
        <v>1</v>
      </c>
      <c r="F198" s="174" t="s">
        <v>176</v>
      </c>
      <c r="H198" s="175">
        <v>84.652000000000001</v>
      </c>
      <c r="L198" s="172"/>
      <c r="M198" s="176"/>
      <c r="N198" s="177"/>
      <c r="O198" s="177"/>
      <c r="P198" s="177"/>
      <c r="Q198" s="177"/>
      <c r="R198" s="177"/>
      <c r="S198" s="177"/>
      <c r="T198" s="178"/>
      <c r="AT198" s="173" t="s">
        <v>171</v>
      </c>
      <c r="AU198" s="173" t="s">
        <v>81</v>
      </c>
      <c r="AV198" s="15" t="s">
        <v>167</v>
      </c>
      <c r="AW198" s="15" t="s">
        <v>31</v>
      </c>
      <c r="AX198" s="15" t="s">
        <v>19</v>
      </c>
      <c r="AY198" s="173" t="s">
        <v>160</v>
      </c>
    </row>
    <row r="199" spans="1:65" s="2" customFormat="1" ht="24" customHeight="1" x14ac:dyDescent="0.2">
      <c r="A199" s="30"/>
      <c r="B199" s="142"/>
      <c r="C199" s="143" t="s">
        <v>257</v>
      </c>
      <c r="D199" s="143" t="s">
        <v>162</v>
      </c>
      <c r="E199" s="144" t="s">
        <v>258</v>
      </c>
      <c r="F199" s="145" t="s">
        <v>259</v>
      </c>
      <c r="G199" s="146" t="s">
        <v>179</v>
      </c>
      <c r="H199" s="147">
        <v>1100.4760000000001</v>
      </c>
      <c r="I199" s="148">
        <v>0</v>
      </c>
      <c r="J199" s="148">
        <f>ROUND(I199*H199,2)</f>
        <v>0</v>
      </c>
      <c r="K199" s="145" t="s">
        <v>166</v>
      </c>
      <c r="L199" s="31"/>
      <c r="M199" s="149" t="s">
        <v>1</v>
      </c>
      <c r="N199" s="150" t="s">
        <v>39</v>
      </c>
      <c r="O199" s="151">
        <v>4.0000000000000001E-3</v>
      </c>
      <c r="P199" s="151">
        <f>O199*H199</f>
        <v>4.4019040000000009</v>
      </c>
      <c r="Q199" s="151">
        <v>0</v>
      </c>
      <c r="R199" s="151">
        <f>Q199*H199</f>
        <v>0</v>
      </c>
      <c r="S199" s="151">
        <v>0</v>
      </c>
      <c r="T199" s="152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3" t="s">
        <v>167</v>
      </c>
      <c r="AT199" s="153" t="s">
        <v>162</v>
      </c>
      <c r="AU199" s="153" t="s">
        <v>81</v>
      </c>
      <c r="AY199" s="18" t="s">
        <v>160</v>
      </c>
      <c r="BE199" s="154">
        <f>IF(N199="základní",J199,0)</f>
        <v>0</v>
      </c>
      <c r="BF199" s="154">
        <f>IF(N199="snížená",J199,0)</f>
        <v>0</v>
      </c>
      <c r="BG199" s="154">
        <f>IF(N199="zákl. přenesená",J199,0)</f>
        <v>0</v>
      </c>
      <c r="BH199" s="154">
        <f>IF(N199="sníž. přenesená",J199,0)</f>
        <v>0</v>
      </c>
      <c r="BI199" s="154">
        <f>IF(N199="nulová",J199,0)</f>
        <v>0</v>
      </c>
      <c r="BJ199" s="18" t="s">
        <v>19</v>
      </c>
      <c r="BK199" s="154">
        <f>ROUND(I199*H199,2)</f>
        <v>0</v>
      </c>
      <c r="BL199" s="18" t="s">
        <v>167</v>
      </c>
      <c r="BM199" s="153" t="s">
        <v>260</v>
      </c>
    </row>
    <row r="200" spans="1:65" s="2" customFormat="1" ht="39" x14ac:dyDescent="0.2">
      <c r="A200" s="30"/>
      <c r="B200" s="31"/>
      <c r="C200" s="30"/>
      <c r="D200" s="155" t="s">
        <v>169</v>
      </c>
      <c r="E200" s="30"/>
      <c r="F200" s="156" t="s">
        <v>261</v>
      </c>
      <c r="G200" s="30"/>
      <c r="H200" s="30"/>
      <c r="I200" s="30"/>
      <c r="J200" s="30"/>
      <c r="K200" s="30"/>
      <c r="L200" s="31"/>
      <c r="M200" s="157"/>
      <c r="N200" s="158"/>
      <c r="O200" s="56"/>
      <c r="P200" s="56"/>
      <c r="Q200" s="56"/>
      <c r="R200" s="56"/>
      <c r="S200" s="56"/>
      <c r="T200" s="57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T200" s="18" t="s">
        <v>169</v>
      </c>
      <c r="AU200" s="18" t="s">
        <v>81</v>
      </c>
    </row>
    <row r="201" spans="1:65" s="14" customFormat="1" x14ac:dyDescent="0.2">
      <c r="B201" s="165"/>
      <c r="D201" s="155" t="s">
        <v>171</v>
      </c>
      <c r="E201" s="166" t="s">
        <v>1</v>
      </c>
      <c r="F201" s="167" t="s">
        <v>262</v>
      </c>
      <c r="H201" s="168">
        <v>1100.4760000000001</v>
      </c>
      <c r="L201" s="165"/>
      <c r="M201" s="169"/>
      <c r="N201" s="170"/>
      <c r="O201" s="170"/>
      <c r="P201" s="170"/>
      <c r="Q201" s="170"/>
      <c r="R201" s="170"/>
      <c r="S201" s="170"/>
      <c r="T201" s="171"/>
      <c r="AT201" s="166" t="s">
        <v>171</v>
      </c>
      <c r="AU201" s="166" t="s">
        <v>81</v>
      </c>
      <c r="AV201" s="14" t="s">
        <v>81</v>
      </c>
      <c r="AW201" s="14" t="s">
        <v>31</v>
      </c>
      <c r="AX201" s="14" t="s">
        <v>19</v>
      </c>
      <c r="AY201" s="166" t="s">
        <v>160</v>
      </c>
    </row>
    <row r="202" spans="1:65" s="2" customFormat="1" ht="16.5" customHeight="1" x14ac:dyDescent="0.2">
      <c r="A202" s="30"/>
      <c r="B202" s="142"/>
      <c r="C202" s="143" t="s">
        <v>263</v>
      </c>
      <c r="D202" s="143" t="s">
        <v>162</v>
      </c>
      <c r="E202" s="144" t="s">
        <v>264</v>
      </c>
      <c r="F202" s="145" t="s">
        <v>265</v>
      </c>
      <c r="G202" s="146" t="s">
        <v>179</v>
      </c>
      <c r="H202" s="147">
        <v>7.9580000000000002</v>
      </c>
      <c r="I202" s="148">
        <v>0</v>
      </c>
      <c r="J202" s="148">
        <f>ROUND(I202*H202,2)</f>
        <v>0</v>
      </c>
      <c r="K202" s="145" t="s">
        <v>166</v>
      </c>
      <c r="L202" s="31"/>
      <c r="M202" s="149" t="s">
        <v>1</v>
      </c>
      <c r="N202" s="150" t="s">
        <v>39</v>
      </c>
      <c r="O202" s="151">
        <v>0.65200000000000002</v>
      </c>
      <c r="P202" s="151">
        <f>O202*H202</f>
        <v>5.1886160000000006</v>
      </c>
      <c r="Q202" s="151">
        <v>0</v>
      </c>
      <c r="R202" s="151">
        <f>Q202*H202</f>
        <v>0</v>
      </c>
      <c r="S202" s="151">
        <v>0</v>
      </c>
      <c r="T202" s="152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3" t="s">
        <v>167</v>
      </c>
      <c r="AT202" s="153" t="s">
        <v>162</v>
      </c>
      <c r="AU202" s="153" t="s">
        <v>81</v>
      </c>
      <c r="AY202" s="18" t="s">
        <v>160</v>
      </c>
      <c r="BE202" s="154">
        <f>IF(N202="základní",J202,0)</f>
        <v>0</v>
      </c>
      <c r="BF202" s="154">
        <f>IF(N202="snížená",J202,0)</f>
        <v>0</v>
      </c>
      <c r="BG202" s="154">
        <f>IF(N202="zákl. přenesená",J202,0)</f>
        <v>0</v>
      </c>
      <c r="BH202" s="154">
        <f>IF(N202="sníž. přenesená",J202,0)</f>
        <v>0</v>
      </c>
      <c r="BI202" s="154">
        <f>IF(N202="nulová",J202,0)</f>
        <v>0</v>
      </c>
      <c r="BJ202" s="18" t="s">
        <v>19</v>
      </c>
      <c r="BK202" s="154">
        <f>ROUND(I202*H202,2)</f>
        <v>0</v>
      </c>
      <c r="BL202" s="18" t="s">
        <v>167</v>
      </c>
      <c r="BM202" s="153" t="s">
        <v>266</v>
      </c>
    </row>
    <row r="203" spans="1:65" s="2" customFormat="1" ht="19.5" x14ac:dyDescent="0.2">
      <c r="A203" s="30"/>
      <c r="B203" s="31"/>
      <c r="C203" s="30"/>
      <c r="D203" s="155" t="s">
        <v>169</v>
      </c>
      <c r="E203" s="30"/>
      <c r="F203" s="156" t="s">
        <v>267</v>
      </c>
      <c r="G203" s="30"/>
      <c r="H203" s="30"/>
      <c r="I203" s="30"/>
      <c r="J203" s="30"/>
      <c r="K203" s="30"/>
      <c r="L203" s="31"/>
      <c r="M203" s="157"/>
      <c r="N203" s="158"/>
      <c r="O203" s="56"/>
      <c r="P203" s="56"/>
      <c r="Q203" s="56"/>
      <c r="R203" s="56"/>
      <c r="S203" s="56"/>
      <c r="T203" s="57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T203" s="18" t="s">
        <v>169</v>
      </c>
      <c r="AU203" s="18" t="s">
        <v>81</v>
      </c>
    </row>
    <row r="204" spans="1:65" s="2" customFormat="1" ht="16.5" customHeight="1" x14ac:dyDescent="0.2">
      <c r="A204" s="30"/>
      <c r="B204" s="142"/>
      <c r="C204" s="143" t="s">
        <v>268</v>
      </c>
      <c r="D204" s="143" t="s">
        <v>162</v>
      </c>
      <c r="E204" s="144" t="s">
        <v>269</v>
      </c>
      <c r="F204" s="145" t="s">
        <v>270</v>
      </c>
      <c r="G204" s="146" t="s">
        <v>179</v>
      </c>
      <c r="H204" s="147">
        <v>0.8</v>
      </c>
      <c r="I204" s="148">
        <v>0</v>
      </c>
      <c r="J204" s="148">
        <f>ROUND(I204*H204,2)</f>
        <v>0</v>
      </c>
      <c r="K204" s="145" t="s">
        <v>166</v>
      </c>
      <c r="L204" s="31"/>
      <c r="M204" s="149" t="s">
        <v>1</v>
      </c>
      <c r="N204" s="150" t="s">
        <v>39</v>
      </c>
      <c r="O204" s="151">
        <v>0.52900000000000003</v>
      </c>
      <c r="P204" s="151">
        <f>O204*H204</f>
        <v>0.42320000000000002</v>
      </c>
      <c r="Q204" s="151">
        <v>0</v>
      </c>
      <c r="R204" s="151">
        <f>Q204*H204</f>
        <v>0</v>
      </c>
      <c r="S204" s="151">
        <v>0</v>
      </c>
      <c r="T204" s="152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3" t="s">
        <v>167</v>
      </c>
      <c r="AT204" s="153" t="s">
        <v>162</v>
      </c>
      <c r="AU204" s="153" t="s">
        <v>81</v>
      </c>
      <c r="AY204" s="18" t="s">
        <v>160</v>
      </c>
      <c r="BE204" s="154">
        <f>IF(N204="základní",J204,0)</f>
        <v>0</v>
      </c>
      <c r="BF204" s="154">
        <f>IF(N204="snížená",J204,0)</f>
        <v>0</v>
      </c>
      <c r="BG204" s="154">
        <f>IF(N204="zákl. přenesená",J204,0)</f>
        <v>0</v>
      </c>
      <c r="BH204" s="154">
        <f>IF(N204="sníž. přenesená",J204,0)</f>
        <v>0</v>
      </c>
      <c r="BI204" s="154">
        <f>IF(N204="nulová",J204,0)</f>
        <v>0</v>
      </c>
      <c r="BJ204" s="18" t="s">
        <v>19</v>
      </c>
      <c r="BK204" s="154">
        <f>ROUND(I204*H204,2)</f>
        <v>0</v>
      </c>
      <c r="BL204" s="18" t="s">
        <v>167</v>
      </c>
      <c r="BM204" s="153" t="s">
        <v>271</v>
      </c>
    </row>
    <row r="205" spans="1:65" s="2" customFormat="1" ht="29.25" x14ac:dyDescent="0.2">
      <c r="A205" s="30"/>
      <c r="B205" s="31"/>
      <c r="C205" s="30"/>
      <c r="D205" s="155" t="s">
        <v>169</v>
      </c>
      <c r="E205" s="30"/>
      <c r="F205" s="156" t="s">
        <v>272</v>
      </c>
      <c r="G205" s="30"/>
      <c r="H205" s="30"/>
      <c r="I205" s="30"/>
      <c r="J205" s="30"/>
      <c r="K205" s="30"/>
      <c r="L205" s="31"/>
      <c r="M205" s="157"/>
      <c r="N205" s="158"/>
      <c r="O205" s="56"/>
      <c r="P205" s="56"/>
      <c r="Q205" s="56"/>
      <c r="R205" s="56"/>
      <c r="S205" s="56"/>
      <c r="T205" s="57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T205" s="18" t="s">
        <v>169</v>
      </c>
      <c r="AU205" s="18" t="s">
        <v>81</v>
      </c>
    </row>
    <row r="206" spans="1:65" s="14" customFormat="1" x14ac:dyDescent="0.2">
      <c r="B206" s="165"/>
      <c r="D206" s="155" t="s">
        <v>171</v>
      </c>
      <c r="E206" s="166" t="s">
        <v>1</v>
      </c>
      <c r="F206" s="167" t="s">
        <v>273</v>
      </c>
      <c r="H206" s="168">
        <v>0.8</v>
      </c>
      <c r="L206" s="165"/>
      <c r="M206" s="169"/>
      <c r="N206" s="170"/>
      <c r="O206" s="170"/>
      <c r="P206" s="170"/>
      <c r="Q206" s="170"/>
      <c r="R206" s="170"/>
      <c r="S206" s="170"/>
      <c r="T206" s="171"/>
      <c r="AT206" s="166" t="s">
        <v>171</v>
      </c>
      <c r="AU206" s="166" t="s">
        <v>81</v>
      </c>
      <c r="AV206" s="14" t="s">
        <v>81</v>
      </c>
      <c r="AW206" s="14" t="s">
        <v>31</v>
      </c>
      <c r="AX206" s="14" t="s">
        <v>74</v>
      </c>
      <c r="AY206" s="166" t="s">
        <v>160</v>
      </c>
    </row>
    <row r="207" spans="1:65" s="15" customFormat="1" x14ac:dyDescent="0.2">
      <c r="B207" s="172"/>
      <c r="D207" s="155" t="s">
        <v>171</v>
      </c>
      <c r="E207" s="173" t="s">
        <v>1</v>
      </c>
      <c r="F207" s="174" t="s">
        <v>176</v>
      </c>
      <c r="H207" s="175">
        <v>0.8</v>
      </c>
      <c r="L207" s="172"/>
      <c r="M207" s="176"/>
      <c r="N207" s="177"/>
      <c r="O207" s="177"/>
      <c r="P207" s="177"/>
      <c r="Q207" s="177"/>
      <c r="R207" s="177"/>
      <c r="S207" s="177"/>
      <c r="T207" s="178"/>
      <c r="AT207" s="173" t="s">
        <v>171</v>
      </c>
      <c r="AU207" s="173" t="s">
        <v>81</v>
      </c>
      <c r="AV207" s="15" t="s">
        <v>167</v>
      </c>
      <c r="AW207" s="15" t="s">
        <v>31</v>
      </c>
      <c r="AX207" s="15" t="s">
        <v>19</v>
      </c>
      <c r="AY207" s="173" t="s">
        <v>160</v>
      </c>
    </row>
    <row r="208" spans="1:65" s="2" customFormat="1" ht="24" customHeight="1" x14ac:dyDescent="0.2">
      <c r="A208" s="30"/>
      <c r="B208" s="142"/>
      <c r="C208" s="143" t="s">
        <v>8</v>
      </c>
      <c r="D208" s="143" t="s">
        <v>162</v>
      </c>
      <c r="E208" s="144" t="s">
        <v>274</v>
      </c>
      <c r="F208" s="145" t="s">
        <v>275</v>
      </c>
      <c r="G208" s="146" t="s">
        <v>245</v>
      </c>
      <c r="H208" s="147">
        <v>169.304</v>
      </c>
      <c r="I208" s="148">
        <v>0</v>
      </c>
      <c r="J208" s="148">
        <f>ROUND(I208*H208,2)</f>
        <v>0</v>
      </c>
      <c r="K208" s="145" t="s">
        <v>166</v>
      </c>
      <c r="L208" s="31"/>
      <c r="M208" s="149" t="s">
        <v>1</v>
      </c>
      <c r="N208" s="150" t="s">
        <v>39</v>
      </c>
      <c r="O208" s="151">
        <v>0</v>
      </c>
      <c r="P208" s="151">
        <f>O208*H208</f>
        <v>0</v>
      </c>
      <c r="Q208" s="151">
        <v>0</v>
      </c>
      <c r="R208" s="151">
        <f>Q208*H208</f>
        <v>0</v>
      </c>
      <c r="S208" s="151">
        <v>0</v>
      </c>
      <c r="T208" s="152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3" t="s">
        <v>167</v>
      </c>
      <c r="AT208" s="153" t="s">
        <v>162</v>
      </c>
      <c r="AU208" s="153" t="s">
        <v>81</v>
      </c>
      <c r="AY208" s="18" t="s">
        <v>160</v>
      </c>
      <c r="BE208" s="154">
        <f>IF(N208="základní",J208,0)</f>
        <v>0</v>
      </c>
      <c r="BF208" s="154">
        <f>IF(N208="snížená",J208,0)</f>
        <v>0</v>
      </c>
      <c r="BG208" s="154">
        <f>IF(N208="zákl. přenesená",J208,0)</f>
        <v>0</v>
      </c>
      <c r="BH208" s="154">
        <f>IF(N208="sníž. přenesená",J208,0)</f>
        <v>0</v>
      </c>
      <c r="BI208" s="154">
        <f>IF(N208="nulová",J208,0)</f>
        <v>0</v>
      </c>
      <c r="BJ208" s="18" t="s">
        <v>19</v>
      </c>
      <c r="BK208" s="154">
        <f>ROUND(I208*H208,2)</f>
        <v>0</v>
      </c>
      <c r="BL208" s="18" t="s">
        <v>167</v>
      </c>
      <c r="BM208" s="153" t="s">
        <v>276</v>
      </c>
    </row>
    <row r="209" spans="1:65" s="2" customFormat="1" ht="29.25" x14ac:dyDescent="0.2">
      <c r="A209" s="30"/>
      <c r="B209" s="31"/>
      <c r="C209" s="30"/>
      <c r="D209" s="155" t="s">
        <v>169</v>
      </c>
      <c r="E209" s="30"/>
      <c r="F209" s="156" t="s">
        <v>277</v>
      </c>
      <c r="G209" s="30"/>
      <c r="H209" s="30"/>
      <c r="I209" s="30"/>
      <c r="J209" s="30"/>
      <c r="K209" s="30"/>
      <c r="L209" s="31"/>
      <c r="M209" s="157"/>
      <c r="N209" s="158"/>
      <c r="O209" s="56"/>
      <c r="P209" s="56"/>
      <c r="Q209" s="56"/>
      <c r="R209" s="56"/>
      <c r="S209" s="56"/>
      <c r="T209" s="57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T209" s="18" t="s">
        <v>169</v>
      </c>
      <c r="AU209" s="18" t="s">
        <v>81</v>
      </c>
    </row>
    <row r="210" spans="1:65" s="14" customFormat="1" x14ac:dyDescent="0.2">
      <c r="B210" s="165"/>
      <c r="D210" s="155" t="s">
        <v>171</v>
      </c>
      <c r="E210" s="166" t="s">
        <v>1</v>
      </c>
      <c r="F210" s="167" t="s">
        <v>278</v>
      </c>
      <c r="H210" s="168">
        <v>169.304</v>
      </c>
      <c r="L210" s="165"/>
      <c r="M210" s="169"/>
      <c r="N210" s="170"/>
      <c r="O210" s="170"/>
      <c r="P210" s="170"/>
      <c r="Q210" s="170"/>
      <c r="R210" s="170"/>
      <c r="S210" s="170"/>
      <c r="T210" s="171"/>
      <c r="AT210" s="166" t="s">
        <v>171</v>
      </c>
      <c r="AU210" s="166" t="s">
        <v>81</v>
      </c>
      <c r="AV210" s="14" t="s">
        <v>81</v>
      </c>
      <c r="AW210" s="14" t="s">
        <v>31</v>
      </c>
      <c r="AX210" s="14" t="s">
        <v>19</v>
      </c>
      <c r="AY210" s="166" t="s">
        <v>160</v>
      </c>
    </row>
    <row r="211" spans="1:65" s="2" customFormat="1" ht="24" customHeight="1" x14ac:dyDescent="0.2">
      <c r="A211" s="30"/>
      <c r="B211" s="142"/>
      <c r="C211" s="143" t="s">
        <v>279</v>
      </c>
      <c r="D211" s="143" t="s">
        <v>162</v>
      </c>
      <c r="E211" s="144" t="s">
        <v>280</v>
      </c>
      <c r="F211" s="145" t="s">
        <v>281</v>
      </c>
      <c r="G211" s="146" t="s">
        <v>179</v>
      </c>
      <c r="H211" s="147">
        <v>40.067999999999998</v>
      </c>
      <c r="I211" s="148">
        <v>0</v>
      </c>
      <c r="J211" s="148">
        <f>ROUND(I211*H211,2)</f>
        <v>0</v>
      </c>
      <c r="K211" s="145" t="s">
        <v>166</v>
      </c>
      <c r="L211" s="31"/>
      <c r="M211" s="149" t="s">
        <v>1</v>
      </c>
      <c r="N211" s="150" t="s">
        <v>39</v>
      </c>
      <c r="O211" s="151">
        <v>0.65600000000000003</v>
      </c>
      <c r="P211" s="151">
        <f>O211*H211</f>
        <v>26.284607999999999</v>
      </c>
      <c r="Q211" s="151">
        <v>0</v>
      </c>
      <c r="R211" s="151">
        <f>Q211*H211</f>
        <v>0</v>
      </c>
      <c r="S211" s="151">
        <v>0</v>
      </c>
      <c r="T211" s="152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3" t="s">
        <v>167</v>
      </c>
      <c r="AT211" s="153" t="s">
        <v>162</v>
      </c>
      <c r="AU211" s="153" t="s">
        <v>81</v>
      </c>
      <c r="AY211" s="18" t="s">
        <v>160</v>
      </c>
      <c r="BE211" s="154">
        <f>IF(N211="základní",J211,0)</f>
        <v>0</v>
      </c>
      <c r="BF211" s="154">
        <f>IF(N211="snížená",J211,0)</f>
        <v>0</v>
      </c>
      <c r="BG211" s="154">
        <f>IF(N211="zákl. přenesená",J211,0)</f>
        <v>0</v>
      </c>
      <c r="BH211" s="154">
        <f>IF(N211="sníž. přenesená",J211,0)</f>
        <v>0</v>
      </c>
      <c r="BI211" s="154">
        <f>IF(N211="nulová",J211,0)</f>
        <v>0</v>
      </c>
      <c r="BJ211" s="18" t="s">
        <v>19</v>
      </c>
      <c r="BK211" s="154">
        <f>ROUND(I211*H211,2)</f>
        <v>0</v>
      </c>
      <c r="BL211" s="18" t="s">
        <v>167</v>
      </c>
      <c r="BM211" s="153" t="s">
        <v>282</v>
      </c>
    </row>
    <row r="212" spans="1:65" s="2" customFormat="1" ht="19.5" x14ac:dyDescent="0.2">
      <c r="A212" s="30"/>
      <c r="B212" s="31"/>
      <c r="C212" s="30"/>
      <c r="D212" s="155" t="s">
        <v>169</v>
      </c>
      <c r="E212" s="30"/>
      <c r="F212" s="156" t="s">
        <v>283</v>
      </c>
      <c r="G212" s="30"/>
      <c r="H212" s="30"/>
      <c r="I212" s="30"/>
      <c r="J212" s="30"/>
      <c r="K212" s="30"/>
      <c r="L212" s="31"/>
      <c r="M212" s="157"/>
      <c r="N212" s="158"/>
      <c r="O212" s="56"/>
      <c r="P212" s="56"/>
      <c r="Q212" s="56"/>
      <c r="R212" s="56"/>
      <c r="S212" s="56"/>
      <c r="T212" s="57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T212" s="18" t="s">
        <v>169</v>
      </c>
      <c r="AU212" s="18" t="s">
        <v>81</v>
      </c>
    </row>
    <row r="213" spans="1:65" s="13" customFormat="1" x14ac:dyDescent="0.2">
      <c r="B213" s="159"/>
      <c r="D213" s="155" t="s">
        <v>171</v>
      </c>
      <c r="E213" s="160" t="s">
        <v>1</v>
      </c>
      <c r="F213" s="161" t="s">
        <v>284</v>
      </c>
      <c r="H213" s="160" t="s">
        <v>1</v>
      </c>
      <c r="L213" s="159"/>
      <c r="M213" s="162"/>
      <c r="N213" s="163"/>
      <c r="O213" s="163"/>
      <c r="P213" s="163"/>
      <c r="Q213" s="163"/>
      <c r="R213" s="163"/>
      <c r="S213" s="163"/>
      <c r="T213" s="164"/>
      <c r="AT213" s="160" t="s">
        <v>171</v>
      </c>
      <c r="AU213" s="160" t="s">
        <v>81</v>
      </c>
      <c r="AV213" s="13" t="s">
        <v>19</v>
      </c>
      <c r="AW213" s="13" t="s">
        <v>31</v>
      </c>
      <c r="AX213" s="13" t="s">
        <v>74</v>
      </c>
      <c r="AY213" s="160" t="s">
        <v>160</v>
      </c>
    </row>
    <row r="214" spans="1:65" s="14" customFormat="1" x14ac:dyDescent="0.2">
      <c r="B214" s="165"/>
      <c r="D214" s="155" t="s">
        <v>171</v>
      </c>
      <c r="E214" s="166" t="s">
        <v>1</v>
      </c>
      <c r="F214" s="167" t="s">
        <v>285</v>
      </c>
      <c r="H214" s="168">
        <v>21</v>
      </c>
      <c r="L214" s="165"/>
      <c r="M214" s="169"/>
      <c r="N214" s="170"/>
      <c r="O214" s="170"/>
      <c r="P214" s="170"/>
      <c r="Q214" s="170"/>
      <c r="R214" s="170"/>
      <c r="S214" s="170"/>
      <c r="T214" s="171"/>
      <c r="AT214" s="166" t="s">
        <v>171</v>
      </c>
      <c r="AU214" s="166" t="s">
        <v>81</v>
      </c>
      <c r="AV214" s="14" t="s">
        <v>81</v>
      </c>
      <c r="AW214" s="14" t="s">
        <v>31</v>
      </c>
      <c r="AX214" s="14" t="s">
        <v>74</v>
      </c>
      <c r="AY214" s="166" t="s">
        <v>160</v>
      </c>
    </row>
    <row r="215" spans="1:65" s="13" customFormat="1" x14ac:dyDescent="0.2">
      <c r="B215" s="159"/>
      <c r="D215" s="155" t="s">
        <v>171</v>
      </c>
      <c r="E215" s="160" t="s">
        <v>1</v>
      </c>
      <c r="F215" s="161" t="s">
        <v>286</v>
      </c>
      <c r="H215" s="160" t="s">
        <v>1</v>
      </c>
      <c r="L215" s="159"/>
      <c r="M215" s="162"/>
      <c r="N215" s="163"/>
      <c r="O215" s="163"/>
      <c r="P215" s="163"/>
      <c r="Q215" s="163"/>
      <c r="R215" s="163"/>
      <c r="S215" s="163"/>
      <c r="T215" s="164"/>
      <c r="AT215" s="160" t="s">
        <v>171</v>
      </c>
      <c r="AU215" s="160" t="s">
        <v>81</v>
      </c>
      <c r="AV215" s="13" t="s">
        <v>19</v>
      </c>
      <c r="AW215" s="13" t="s">
        <v>31</v>
      </c>
      <c r="AX215" s="13" t="s">
        <v>74</v>
      </c>
      <c r="AY215" s="160" t="s">
        <v>160</v>
      </c>
    </row>
    <row r="216" spans="1:65" s="14" customFormat="1" x14ac:dyDescent="0.2">
      <c r="B216" s="165"/>
      <c r="D216" s="155" t="s">
        <v>171</v>
      </c>
      <c r="E216" s="166" t="s">
        <v>1</v>
      </c>
      <c r="F216" s="167" t="s">
        <v>287</v>
      </c>
      <c r="H216" s="168">
        <v>18.55</v>
      </c>
      <c r="L216" s="165"/>
      <c r="M216" s="169"/>
      <c r="N216" s="170"/>
      <c r="O216" s="170"/>
      <c r="P216" s="170"/>
      <c r="Q216" s="170"/>
      <c r="R216" s="170"/>
      <c r="S216" s="170"/>
      <c r="T216" s="171"/>
      <c r="AT216" s="166" t="s">
        <v>171</v>
      </c>
      <c r="AU216" s="166" t="s">
        <v>81</v>
      </c>
      <c r="AV216" s="14" t="s">
        <v>81</v>
      </c>
      <c r="AW216" s="14" t="s">
        <v>31</v>
      </c>
      <c r="AX216" s="14" t="s">
        <v>74</v>
      </c>
      <c r="AY216" s="166" t="s">
        <v>160</v>
      </c>
    </row>
    <row r="217" spans="1:65" s="13" customFormat="1" x14ac:dyDescent="0.2">
      <c r="B217" s="159"/>
      <c r="D217" s="155" t="s">
        <v>171</v>
      </c>
      <c r="E217" s="160" t="s">
        <v>1</v>
      </c>
      <c r="F217" s="161" t="s">
        <v>288</v>
      </c>
      <c r="H217" s="160" t="s">
        <v>1</v>
      </c>
      <c r="L217" s="159"/>
      <c r="M217" s="162"/>
      <c r="N217" s="163"/>
      <c r="O217" s="163"/>
      <c r="P217" s="163"/>
      <c r="Q217" s="163"/>
      <c r="R217" s="163"/>
      <c r="S217" s="163"/>
      <c r="T217" s="164"/>
      <c r="AT217" s="160" t="s">
        <v>171</v>
      </c>
      <c r="AU217" s="160" t="s">
        <v>81</v>
      </c>
      <c r="AV217" s="13" t="s">
        <v>19</v>
      </c>
      <c r="AW217" s="13" t="s">
        <v>31</v>
      </c>
      <c r="AX217" s="13" t="s">
        <v>74</v>
      </c>
      <c r="AY217" s="160" t="s">
        <v>160</v>
      </c>
    </row>
    <row r="218" spans="1:65" s="14" customFormat="1" x14ac:dyDescent="0.2">
      <c r="B218" s="165"/>
      <c r="D218" s="155" t="s">
        <v>171</v>
      </c>
      <c r="E218" s="166" t="s">
        <v>1</v>
      </c>
      <c r="F218" s="167" t="s">
        <v>289</v>
      </c>
      <c r="H218" s="168">
        <v>0.51800000000000002</v>
      </c>
      <c r="L218" s="165"/>
      <c r="M218" s="169"/>
      <c r="N218" s="170"/>
      <c r="O218" s="170"/>
      <c r="P218" s="170"/>
      <c r="Q218" s="170"/>
      <c r="R218" s="170"/>
      <c r="S218" s="170"/>
      <c r="T218" s="171"/>
      <c r="AT218" s="166" t="s">
        <v>171</v>
      </c>
      <c r="AU218" s="166" t="s">
        <v>81</v>
      </c>
      <c r="AV218" s="14" t="s">
        <v>81</v>
      </c>
      <c r="AW218" s="14" t="s">
        <v>31</v>
      </c>
      <c r="AX218" s="14" t="s">
        <v>74</v>
      </c>
      <c r="AY218" s="166" t="s">
        <v>160</v>
      </c>
    </row>
    <row r="219" spans="1:65" s="15" customFormat="1" x14ac:dyDescent="0.2">
      <c r="B219" s="172"/>
      <c r="D219" s="155" t="s">
        <v>171</v>
      </c>
      <c r="E219" s="173" t="s">
        <v>1</v>
      </c>
      <c r="F219" s="174" t="s">
        <v>176</v>
      </c>
      <c r="H219" s="175">
        <v>40.067999999999998</v>
      </c>
      <c r="L219" s="172"/>
      <c r="M219" s="176"/>
      <c r="N219" s="177"/>
      <c r="O219" s="177"/>
      <c r="P219" s="177"/>
      <c r="Q219" s="177"/>
      <c r="R219" s="177"/>
      <c r="S219" s="177"/>
      <c r="T219" s="178"/>
      <c r="AT219" s="173" t="s">
        <v>171</v>
      </c>
      <c r="AU219" s="173" t="s">
        <v>81</v>
      </c>
      <c r="AV219" s="15" t="s">
        <v>167</v>
      </c>
      <c r="AW219" s="15" t="s">
        <v>31</v>
      </c>
      <c r="AX219" s="15" t="s">
        <v>19</v>
      </c>
      <c r="AY219" s="173" t="s">
        <v>160</v>
      </c>
    </row>
    <row r="220" spans="1:65" s="2" customFormat="1" ht="16.5" customHeight="1" x14ac:dyDescent="0.2">
      <c r="A220" s="30"/>
      <c r="B220" s="142"/>
      <c r="C220" s="187" t="s">
        <v>290</v>
      </c>
      <c r="D220" s="187" t="s">
        <v>291</v>
      </c>
      <c r="E220" s="188" t="s">
        <v>292</v>
      </c>
      <c r="F220" s="189" t="s">
        <v>293</v>
      </c>
      <c r="G220" s="190" t="s">
        <v>245</v>
      </c>
      <c r="H220" s="191">
        <v>64.108999999999995</v>
      </c>
      <c r="I220" s="192">
        <v>0</v>
      </c>
      <c r="J220" s="192">
        <f>ROUND(I220*H220,2)</f>
        <v>0</v>
      </c>
      <c r="K220" s="189" t="s">
        <v>166</v>
      </c>
      <c r="L220" s="193"/>
      <c r="M220" s="194" t="s">
        <v>1</v>
      </c>
      <c r="N220" s="195" t="s">
        <v>39</v>
      </c>
      <c r="O220" s="151">
        <v>0</v>
      </c>
      <c r="P220" s="151">
        <f>O220*H220</f>
        <v>0</v>
      </c>
      <c r="Q220" s="151">
        <v>1</v>
      </c>
      <c r="R220" s="151">
        <f>Q220*H220</f>
        <v>64.108999999999995</v>
      </c>
      <c r="S220" s="151">
        <v>0</v>
      </c>
      <c r="T220" s="152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3" t="s">
        <v>231</v>
      </c>
      <c r="AT220" s="153" t="s">
        <v>291</v>
      </c>
      <c r="AU220" s="153" t="s">
        <v>81</v>
      </c>
      <c r="AY220" s="18" t="s">
        <v>160</v>
      </c>
      <c r="BE220" s="154">
        <f>IF(N220="základní",J220,0)</f>
        <v>0</v>
      </c>
      <c r="BF220" s="154">
        <f>IF(N220="snížená",J220,0)</f>
        <v>0</v>
      </c>
      <c r="BG220" s="154">
        <f>IF(N220="zákl. přenesená",J220,0)</f>
        <v>0</v>
      </c>
      <c r="BH220" s="154">
        <f>IF(N220="sníž. přenesená",J220,0)</f>
        <v>0</v>
      </c>
      <c r="BI220" s="154">
        <f>IF(N220="nulová",J220,0)</f>
        <v>0</v>
      </c>
      <c r="BJ220" s="18" t="s">
        <v>19</v>
      </c>
      <c r="BK220" s="154">
        <f>ROUND(I220*H220,2)</f>
        <v>0</v>
      </c>
      <c r="BL220" s="18" t="s">
        <v>167</v>
      </c>
      <c r="BM220" s="153" t="s">
        <v>294</v>
      </c>
    </row>
    <row r="221" spans="1:65" s="2" customFormat="1" x14ac:dyDescent="0.2">
      <c r="A221" s="30"/>
      <c r="B221" s="31"/>
      <c r="C221" s="30"/>
      <c r="D221" s="155" t="s">
        <v>169</v>
      </c>
      <c r="E221" s="30"/>
      <c r="F221" s="156" t="s">
        <v>293</v>
      </c>
      <c r="G221" s="30"/>
      <c r="H221" s="30"/>
      <c r="I221" s="30"/>
      <c r="J221" s="30"/>
      <c r="K221" s="30"/>
      <c r="L221" s="31"/>
      <c r="M221" s="157"/>
      <c r="N221" s="158"/>
      <c r="O221" s="56"/>
      <c r="P221" s="56"/>
      <c r="Q221" s="56"/>
      <c r="R221" s="56"/>
      <c r="S221" s="56"/>
      <c r="T221" s="57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T221" s="18" t="s">
        <v>169</v>
      </c>
      <c r="AU221" s="18" t="s">
        <v>81</v>
      </c>
    </row>
    <row r="222" spans="1:65" s="14" customFormat="1" x14ac:dyDescent="0.2">
      <c r="B222" s="165"/>
      <c r="D222" s="155" t="s">
        <v>171</v>
      </c>
      <c r="E222" s="166" t="s">
        <v>1</v>
      </c>
      <c r="F222" s="167" t="s">
        <v>295</v>
      </c>
      <c r="H222" s="168">
        <v>64.108999999999995</v>
      </c>
      <c r="L222" s="165"/>
      <c r="M222" s="169"/>
      <c r="N222" s="170"/>
      <c r="O222" s="170"/>
      <c r="P222" s="170"/>
      <c r="Q222" s="170"/>
      <c r="R222" s="170"/>
      <c r="S222" s="170"/>
      <c r="T222" s="171"/>
      <c r="AT222" s="166" t="s">
        <v>171</v>
      </c>
      <c r="AU222" s="166" t="s">
        <v>81</v>
      </c>
      <c r="AV222" s="14" t="s">
        <v>81</v>
      </c>
      <c r="AW222" s="14" t="s">
        <v>31</v>
      </c>
      <c r="AX222" s="14" t="s">
        <v>19</v>
      </c>
      <c r="AY222" s="166" t="s">
        <v>160</v>
      </c>
    </row>
    <row r="223" spans="1:65" s="2" customFormat="1" ht="16.5" customHeight="1" x14ac:dyDescent="0.2">
      <c r="A223" s="30"/>
      <c r="B223" s="142"/>
      <c r="C223" s="143" t="s">
        <v>296</v>
      </c>
      <c r="D223" s="143" t="s">
        <v>162</v>
      </c>
      <c r="E223" s="144" t="s">
        <v>297</v>
      </c>
      <c r="F223" s="145" t="s">
        <v>298</v>
      </c>
      <c r="G223" s="146" t="s">
        <v>165</v>
      </c>
      <c r="H223" s="147">
        <v>53.05</v>
      </c>
      <c r="I223" s="148">
        <v>0</v>
      </c>
      <c r="J223" s="148">
        <f>ROUND(I223*H223,2)</f>
        <v>0</v>
      </c>
      <c r="K223" s="145" t="s">
        <v>166</v>
      </c>
      <c r="L223" s="31"/>
      <c r="M223" s="149" t="s">
        <v>1</v>
      </c>
      <c r="N223" s="150" t="s">
        <v>39</v>
      </c>
      <c r="O223" s="151">
        <v>3.5000000000000003E-2</v>
      </c>
      <c r="P223" s="151">
        <f>O223*H223</f>
        <v>1.8567500000000001</v>
      </c>
      <c r="Q223" s="151">
        <v>0</v>
      </c>
      <c r="R223" s="151">
        <f>Q223*H223</f>
        <v>0</v>
      </c>
      <c r="S223" s="151">
        <v>0</v>
      </c>
      <c r="T223" s="152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3" t="s">
        <v>167</v>
      </c>
      <c r="AT223" s="153" t="s">
        <v>162</v>
      </c>
      <c r="AU223" s="153" t="s">
        <v>81</v>
      </c>
      <c r="AY223" s="18" t="s">
        <v>160</v>
      </c>
      <c r="BE223" s="154">
        <f>IF(N223="základní",J223,0)</f>
        <v>0</v>
      </c>
      <c r="BF223" s="154">
        <f>IF(N223="snížená",J223,0)</f>
        <v>0</v>
      </c>
      <c r="BG223" s="154">
        <f>IF(N223="zákl. přenesená",J223,0)</f>
        <v>0</v>
      </c>
      <c r="BH223" s="154">
        <f>IF(N223="sníž. přenesená",J223,0)</f>
        <v>0</v>
      </c>
      <c r="BI223" s="154">
        <f>IF(N223="nulová",J223,0)</f>
        <v>0</v>
      </c>
      <c r="BJ223" s="18" t="s">
        <v>19</v>
      </c>
      <c r="BK223" s="154">
        <f>ROUND(I223*H223,2)</f>
        <v>0</v>
      </c>
      <c r="BL223" s="18" t="s">
        <v>167</v>
      </c>
      <c r="BM223" s="153" t="s">
        <v>299</v>
      </c>
    </row>
    <row r="224" spans="1:65" s="2" customFormat="1" x14ac:dyDescent="0.2">
      <c r="A224" s="30"/>
      <c r="B224" s="31"/>
      <c r="C224" s="30"/>
      <c r="D224" s="155" t="s">
        <v>169</v>
      </c>
      <c r="E224" s="30"/>
      <c r="F224" s="156" t="s">
        <v>300</v>
      </c>
      <c r="G224" s="30"/>
      <c r="H224" s="30"/>
      <c r="I224" s="30"/>
      <c r="J224" s="30"/>
      <c r="K224" s="30"/>
      <c r="L224" s="31"/>
      <c r="M224" s="157"/>
      <c r="N224" s="158"/>
      <c r="O224" s="56"/>
      <c r="P224" s="56"/>
      <c r="Q224" s="56"/>
      <c r="R224" s="56"/>
      <c r="S224" s="56"/>
      <c r="T224" s="57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T224" s="18" t="s">
        <v>169</v>
      </c>
      <c r="AU224" s="18" t="s">
        <v>81</v>
      </c>
    </row>
    <row r="225" spans="1:65" s="13" customFormat="1" x14ac:dyDescent="0.2">
      <c r="B225" s="159"/>
      <c r="D225" s="155" t="s">
        <v>171</v>
      </c>
      <c r="E225" s="160" t="s">
        <v>1</v>
      </c>
      <c r="F225" s="161" t="s">
        <v>201</v>
      </c>
      <c r="H225" s="160" t="s">
        <v>1</v>
      </c>
      <c r="L225" s="159"/>
      <c r="M225" s="162"/>
      <c r="N225" s="163"/>
      <c r="O225" s="163"/>
      <c r="P225" s="163"/>
      <c r="Q225" s="163"/>
      <c r="R225" s="163"/>
      <c r="S225" s="163"/>
      <c r="T225" s="164"/>
      <c r="AT225" s="160" t="s">
        <v>171</v>
      </c>
      <c r="AU225" s="160" t="s">
        <v>81</v>
      </c>
      <c r="AV225" s="13" t="s">
        <v>19</v>
      </c>
      <c r="AW225" s="13" t="s">
        <v>31</v>
      </c>
      <c r="AX225" s="13" t="s">
        <v>74</v>
      </c>
      <c r="AY225" s="160" t="s">
        <v>160</v>
      </c>
    </row>
    <row r="226" spans="1:65" s="14" customFormat="1" x14ac:dyDescent="0.2">
      <c r="B226" s="165"/>
      <c r="D226" s="155" t="s">
        <v>171</v>
      </c>
      <c r="E226" s="166" t="s">
        <v>1</v>
      </c>
      <c r="F226" s="167" t="s">
        <v>301</v>
      </c>
      <c r="H226" s="168">
        <v>8.0500000000000007</v>
      </c>
      <c r="L226" s="165"/>
      <c r="M226" s="169"/>
      <c r="N226" s="170"/>
      <c r="O226" s="170"/>
      <c r="P226" s="170"/>
      <c r="Q226" s="170"/>
      <c r="R226" s="170"/>
      <c r="S226" s="170"/>
      <c r="T226" s="171"/>
      <c r="AT226" s="166" t="s">
        <v>171</v>
      </c>
      <c r="AU226" s="166" t="s">
        <v>81</v>
      </c>
      <c r="AV226" s="14" t="s">
        <v>81</v>
      </c>
      <c r="AW226" s="14" t="s">
        <v>31</v>
      </c>
      <c r="AX226" s="14" t="s">
        <v>74</v>
      </c>
      <c r="AY226" s="166" t="s">
        <v>160</v>
      </c>
    </row>
    <row r="227" spans="1:65" s="13" customFormat="1" x14ac:dyDescent="0.2">
      <c r="B227" s="159"/>
      <c r="D227" s="155" t="s">
        <v>171</v>
      </c>
      <c r="E227" s="160" t="s">
        <v>1</v>
      </c>
      <c r="F227" s="161" t="s">
        <v>203</v>
      </c>
      <c r="H227" s="160" t="s">
        <v>1</v>
      </c>
      <c r="L227" s="159"/>
      <c r="M227" s="162"/>
      <c r="N227" s="163"/>
      <c r="O227" s="163"/>
      <c r="P227" s="163"/>
      <c r="Q227" s="163"/>
      <c r="R227" s="163"/>
      <c r="S227" s="163"/>
      <c r="T227" s="164"/>
      <c r="AT227" s="160" t="s">
        <v>171</v>
      </c>
      <c r="AU227" s="160" t="s">
        <v>81</v>
      </c>
      <c r="AV227" s="13" t="s">
        <v>19</v>
      </c>
      <c r="AW227" s="13" t="s">
        <v>31</v>
      </c>
      <c r="AX227" s="13" t="s">
        <v>74</v>
      </c>
      <c r="AY227" s="160" t="s">
        <v>160</v>
      </c>
    </row>
    <row r="228" spans="1:65" s="14" customFormat="1" x14ac:dyDescent="0.2">
      <c r="B228" s="165"/>
      <c r="D228" s="155" t="s">
        <v>171</v>
      </c>
      <c r="E228" s="166" t="s">
        <v>1</v>
      </c>
      <c r="F228" s="167" t="s">
        <v>302</v>
      </c>
      <c r="H228" s="168">
        <v>45</v>
      </c>
      <c r="L228" s="165"/>
      <c r="M228" s="169"/>
      <c r="N228" s="170"/>
      <c r="O228" s="170"/>
      <c r="P228" s="170"/>
      <c r="Q228" s="170"/>
      <c r="R228" s="170"/>
      <c r="S228" s="170"/>
      <c r="T228" s="171"/>
      <c r="AT228" s="166" t="s">
        <v>171</v>
      </c>
      <c r="AU228" s="166" t="s">
        <v>81</v>
      </c>
      <c r="AV228" s="14" t="s">
        <v>81</v>
      </c>
      <c r="AW228" s="14" t="s">
        <v>31</v>
      </c>
      <c r="AX228" s="14" t="s">
        <v>74</v>
      </c>
      <c r="AY228" s="166" t="s">
        <v>160</v>
      </c>
    </row>
    <row r="229" spans="1:65" s="15" customFormat="1" x14ac:dyDescent="0.2">
      <c r="B229" s="172"/>
      <c r="D229" s="155" t="s">
        <v>171</v>
      </c>
      <c r="E229" s="173" t="s">
        <v>1</v>
      </c>
      <c r="F229" s="174" t="s">
        <v>176</v>
      </c>
      <c r="H229" s="175">
        <v>53.05</v>
      </c>
      <c r="L229" s="172"/>
      <c r="M229" s="176"/>
      <c r="N229" s="177"/>
      <c r="O229" s="177"/>
      <c r="P229" s="177"/>
      <c r="Q229" s="177"/>
      <c r="R229" s="177"/>
      <c r="S229" s="177"/>
      <c r="T229" s="178"/>
      <c r="AT229" s="173" t="s">
        <v>171</v>
      </c>
      <c r="AU229" s="173" t="s">
        <v>81</v>
      </c>
      <c r="AV229" s="15" t="s">
        <v>167</v>
      </c>
      <c r="AW229" s="15" t="s">
        <v>31</v>
      </c>
      <c r="AX229" s="15" t="s">
        <v>19</v>
      </c>
      <c r="AY229" s="173" t="s">
        <v>160</v>
      </c>
    </row>
    <row r="230" spans="1:65" s="2" customFormat="1" ht="24" customHeight="1" x14ac:dyDescent="0.2">
      <c r="A230" s="30"/>
      <c r="B230" s="142"/>
      <c r="C230" s="143" t="s">
        <v>303</v>
      </c>
      <c r="D230" s="143" t="s">
        <v>162</v>
      </c>
      <c r="E230" s="144" t="s">
        <v>304</v>
      </c>
      <c r="F230" s="145" t="s">
        <v>305</v>
      </c>
      <c r="G230" s="146" t="s">
        <v>165</v>
      </c>
      <c r="H230" s="147">
        <v>53.05</v>
      </c>
      <c r="I230" s="148">
        <v>0</v>
      </c>
      <c r="J230" s="148">
        <f>ROUND(I230*H230,2)</f>
        <v>0</v>
      </c>
      <c r="K230" s="145" t="s">
        <v>166</v>
      </c>
      <c r="L230" s="31"/>
      <c r="M230" s="149" t="s">
        <v>1</v>
      </c>
      <c r="N230" s="150" t="s">
        <v>39</v>
      </c>
      <c r="O230" s="151">
        <v>1.2E-2</v>
      </c>
      <c r="P230" s="151">
        <f>O230*H230</f>
        <v>0.63659999999999994</v>
      </c>
      <c r="Q230" s="151">
        <v>0</v>
      </c>
      <c r="R230" s="151">
        <f>Q230*H230</f>
        <v>0</v>
      </c>
      <c r="S230" s="151">
        <v>0</v>
      </c>
      <c r="T230" s="152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3" t="s">
        <v>167</v>
      </c>
      <c r="AT230" s="153" t="s">
        <v>162</v>
      </c>
      <c r="AU230" s="153" t="s">
        <v>81</v>
      </c>
      <c r="AY230" s="18" t="s">
        <v>160</v>
      </c>
      <c r="BE230" s="154">
        <f>IF(N230="základní",J230,0)</f>
        <v>0</v>
      </c>
      <c r="BF230" s="154">
        <f>IF(N230="snížená",J230,0)</f>
        <v>0</v>
      </c>
      <c r="BG230" s="154">
        <f>IF(N230="zákl. přenesená",J230,0)</f>
        <v>0</v>
      </c>
      <c r="BH230" s="154">
        <f>IF(N230="sníž. přenesená",J230,0)</f>
        <v>0</v>
      </c>
      <c r="BI230" s="154">
        <f>IF(N230="nulová",J230,0)</f>
        <v>0</v>
      </c>
      <c r="BJ230" s="18" t="s">
        <v>19</v>
      </c>
      <c r="BK230" s="154">
        <f>ROUND(I230*H230,2)</f>
        <v>0</v>
      </c>
      <c r="BL230" s="18" t="s">
        <v>167</v>
      </c>
      <c r="BM230" s="153" t="s">
        <v>306</v>
      </c>
    </row>
    <row r="231" spans="1:65" s="2" customFormat="1" ht="19.5" x14ac:dyDescent="0.2">
      <c r="A231" s="30"/>
      <c r="B231" s="31"/>
      <c r="C231" s="30"/>
      <c r="D231" s="155" t="s">
        <v>169</v>
      </c>
      <c r="E231" s="30"/>
      <c r="F231" s="156" t="s">
        <v>307</v>
      </c>
      <c r="G231" s="30"/>
      <c r="H231" s="30"/>
      <c r="I231" s="30"/>
      <c r="J231" s="30"/>
      <c r="K231" s="30"/>
      <c r="L231" s="31"/>
      <c r="M231" s="157"/>
      <c r="N231" s="158"/>
      <c r="O231" s="56"/>
      <c r="P231" s="56"/>
      <c r="Q231" s="56"/>
      <c r="R231" s="56"/>
      <c r="S231" s="56"/>
      <c r="T231" s="57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T231" s="18" t="s">
        <v>169</v>
      </c>
      <c r="AU231" s="18" t="s">
        <v>81</v>
      </c>
    </row>
    <row r="232" spans="1:65" s="2" customFormat="1" ht="16.5" customHeight="1" x14ac:dyDescent="0.2">
      <c r="A232" s="30"/>
      <c r="B232" s="142"/>
      <c r="C232" s="187" t="s">
        <v>308</v>
      </c>
      <c r="D232" s="187" t="s">
        <v>291</v>
      </c>
      <c r="E232" s="188" t="s">
        <v>309</v>
      </c>
      <c r="F232" s="189" t="s">
        <v>310</v>
      </c>
      <c r="G232" s="190" t="s">
        <v>311</v>
      </c>
      <c r="H232" s="191">
        <v>1.5920000000000001</v>
      </c>
      <c r="I232" s="192">
        <v>0</v>
      </c>
      <c r="J232" s="192">
        <f>ROUND(I232*H232,2)</f>
        <v>0</v>
      </c>
      <c r="K232" s="189" t="s">
        <v>166</v>
      </c>
      <c r="L232" s="193"/>
      <c r="M232" s="194" t="s">
        <v>1</v>
      </c>
      <c r="N232" s="195" t="s">
        <v>39</v>
      </c>
      <c r="O232" s="151">
        <v>0</v>
      </c>
      <c r="P232" s="151">
        <f>O232*H232</f>
        <v>0</v>
      </c>
      <c r="Q232" s="151">
        <v>1E-3</v>
      </c>
      <c r="R232" s="151">
        <f>Q232*H232</f>
        <v>1.5920000000000001E-3</v>
      </c>
      <c r="S232" s="151">
        <v>0</v>
      </c>
      <c r="T232" s="152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53" t="s">
        <v>231</v>
      </c>
      <c r="AT232" s="153" t="s">
        <v>291</v>
      </c>
      <c r="AU232" s="153" t="s">
        <v>81</v>
      </c>
      <c r="AY232" s="18" t="s">
        <v>160</v>
      </c>
      <c r="BE232" s="154">
        <f>IF(N232="základní",J232,0)</f>
        <v>0</v>
      </c>
      <c r="BF232" s="154">
        <f>IF(N232="snížená",J232,0)</f>
        <v>0</v>
      </c>
      <c r="BG232" s="154">
        <f>IF(N232="zákl. přenesená",J232,0)</f>
        <v>0</v>
      </c>
      <c r="BH232" s="154">
        <f>IF(N232="sníž. přenesená",J232,0)</f>
        <v>0</v>
      </c>
      <c r="BI232" s="154">
        <f>IF(N232="nulová",J232,0)</f>
        <v>0</v>
      </c>
      <c r="BJ232" s="18" t="s">
        <v>19</v>
      </c>
      <c r="BK232" s="154">
        <f>ROUND(I232*H232,2)</f>
        <v>0</v>
      </c>
      <c r="BL232" s="18" t="s">
        <v>167</v>
      </c>
      <c r="BM232" s="153" t="s">
        <v>312</v>
      </c>
    </row>
    <row r="233" spans="1:65" s="2" customFormat="1" x14ac:dyDescent="0.2">
      <c r="A233" s="30"/>
      <c r="B233" s="31"/>
      <c r="C233" s="30"/>
      <c r="D233" s="155" t="s">
        <v>169</v>
      </c>
      <c r="E233" s="30"/>
      <c r="F233" s="156" t="s">
        <v>310</v>
      </c>
      <c r="G233" s="30"/>
      <c r="H233" s="30"/>
      <c r="I233" s="30"/>
      <c r="J233" s="30"/>
      <c r="K233" s="30"/>
      <c r="L233" s="31"/>
      <c r="M233" s="157"/>
      <c r="N233" s="158"/>
      <c r="O233" s="56"/>
      <c r="P233" s="56"/>
      <c r="Q233" s="56"/>
      <c r="R233" s="56"/>
      <c r="S233" s="56"/>
      <c r="T233" s="57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T233" s="18" t="s">
        <v>169</v>
      </c>
      <c r="AU233" s="18" t="s">
        <v>81</v>
      </c>
    </row>
    <row r="234" spans="1:65" s="14" customFormat="1" x14ac:dyDescent="0.2">
      <c r="B234" s="165"/>
      <c r="D234" s="155" t="s">
        <v>171</v>
      </c>
      <c r="E234" s="166" t="s">
        <v>1</v>
      </c>
      <c r="F234" s="167" t="s">
        <v>313</v>
      </c>
      <c r="H234" s="168">
        <v>1.5920000000000001</v>
      </c>
      <c r="L234" s="165"/>
      <c r="M234" s="169"/>
      <c r="N234" s="170"/>
      <c r="O234" s="170"/>
      <c r="P234" s="170"/>
      <c r="Q234" s="170"/>
      <c r="R234" s="170"/>
      <c r="S234" s="170"/>
      <c r="T234" s="171"/>
      <c r="AT234" s="166" t="s">
        <v>171</v>
      </c>
      <c r="AU234" s="166" t="s">
        <v>81</v>
      </c>
      <c r="AV234" s="14" t="s">
        <v>81</v>
      </c>
      <c r="AW234" s="14" t="s">
        <v>31</v>
      </c>
      <c r="AX234" s="14" t="s">
        <v>74</v>
      </c>
      <c r="AY234" s="166" t="s">
        <v>160</v>
      </c>
    </row>
    <row r="235" spans="1:65" s="15" customFormat="1" x14ac:dyDescent="0.2">
      <c r="B235" s="172"/>
      <c r="D235" s="155" t="s">
        <v>171</v>
      </c>
      <c r="E235" s="173" t="s">
        <v>1</v>
      </c>
      <c r="F235" s="174" t="s">
        <v>176</v>
      </c>
      <c r="H235" s="175">
        <v>1.5920000000000001</v>
      </c>
      <c r="L235" s="172"/>
      <c r="M235" s="176"/>
      <c r="N235" s="177"/>
      <c r="O235" s="177"/>
      <c r="P235" s="177"/>
      <c r="Q235" s="177"/>
      <c r="R235" s="177"/>
      <c r="S235" s="177"/>
      <c r="T235" s="178"/>
      <c r="AT235" s="173" t="s">
        <v>171</v>
      </c>
      <c r="AU235" s="173" t="s">
        <v>81</v>
      </c>
      <c r="AV235" s="15" t="s">
        <v>167</v>
      </c>
      <c r="AW235" s="15" t="s">
        <v>31</v>
      </c>
      <c r="AX235" s="15" t="s">
        <v>19</v>
      </c>
      <c r="AY235" s="173" t="s">
        <v>160</v>
      </c>
    </row>
    <row r="236" spans="1:65" s="2" customFormat="1" ht="24" customHeight="1" x14ac:dyDescent="0.2">
      <c r="A236" s="30"/>
      <c r="B236" s="142"/>
      <c r="C236" s="143" t="s">
        <v>7</v>
      </c>
      <c r="D236" s="143" t="s">
        <v>162</v>
      </c>
      <c r="E236" s="144" t="s">
        <v>314</v>
      </c>
      <c r="F236" s="145" t="s">
        <v>315</v>
      </c>
      <c r="G236" s="146" t="s">
        <v>165</v>
      </c>
      <c r="H236" s="147">
        <v>53.05</v>
      </c>
      <c r="I236" s="148">
        <v>0</v>
      </c>
      <c r="J236" s="148">
        <f>ROUND(I236*H236,2)</f>
        <v>0</v>
      </c>
      <c r="K236" s="145" t="s">
        <v>166</v>
      </c>
      <c r="L236" s="31"/>
      <c r="M236" s="149" t="s">
        <v>1</v>
      </c>
      <c r="N236" s="150" t="s">
        <v>39</v>
      </c>
      <c r="O236" s="151">
        <v>0.34200000000000003</v>
      </c>
      <c r="P236" s="151">
        <f>O236*H236</f>
        <v>18.1431</v>
      </c>
      <c r="Q236" s="151">
        <v>0</v>
      </c>
      <c r="R236" s="151">
        <f>Q236*H236</f>
        <v>0</v>
      </c>
      <c r="S236" s="151">
        <v>0</v>
      </c>
      <c r="T236" s="152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53" t="s">
        <v>167</v>
      </c>
      <c r="AT236" s="153" t="s">
        <v>162</v>
      </c>
      <c r="AU236" s="153" t="s">
        <v>81</v>
      </c>
      <c r="AY236" s="18" t="s">
        <v>160</v>
      </c>
      <c r="BE236" s="154">
        <f>IF(N236="základní",J236,0)</f>
        <v>0</v>
      </c>
      <c r="BF236" s="154">
        <f>IF(N236="snížená",J236,0)</f>
        <v>0</v>
      </c>
      <c r="BG236" s="154">
        <f>IF(N236="zákl. přenesená",J236,0)</f>
        <v>0</v>
      </c>
      <c r="BH236" s="154">
        <f>IF(N236="sníž. přenesená",J236,0)</f>
        <v>0</v>
      </c>
      <c r="BI236" s="154">
        <f>IF(N236="nulová",J236,0)</f>
        <v>0</v>
      </c>
      <c r="BJ236" s="18" t="s">
        <v>19</v>
      </c>
      <c r="BK236" s="154">
        <f>ROUND(I236*H236,2)</f>
        <v>0</v>
      </c>
      <c r="BL236" s="18" t="s">
        <v>167</v>
      </c>
      <c r="BM236" s="153" t="s">
        <v>316</v>
      </c>
    </row>
    <row r="237" spans="1:65" s="2" customFormat="1" ht="19.5" x14ac:dyDescent="0.2">
      <c r="A237" s="30"/>
      <c r="B237" s="31"/>
      <c r="C237" s="30"/>
      <c r="D237" s="155" t="s">
        <v>169</v>
      </c>
      <c r="E237" s="30"/>
      <c r="F237" s="156" t="s">
        <v>317</v>
      </c>
      <c r="G237" s="30"/>
      <c r="H237" s="30"/>
      <c r="I237" s="30"/>
      <c r="J237" s="30"/>
      <c r="K237" s="30"/>
      <c r="L237" s="31"/>
      <c r="M237" s="157"/>
      <c r="N237" s="158"/>
      <c r="O237" s="56"/>
      <c r="P237" s="56"/>
      <c r="Q237" s="56"/>
      <c r="R237" s="56"/>
      <c r="S237" s="56"/>
      <c r="T237" s="57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T237" s="18" t="s">
        <v>169</v>
      </c>
      <c r="AU237" s="18" t="s">
        <v>81</v>
      </c>
    </row>
    <row r="238" spans="1:65" s="12" customFormat="1" ht="22.9" customHeight="1" x14ac:dyDescent="0.2">
      <c r="B238" s="130"/>
      <c r="D238" s="131" t="s">
        <v>73</v>
      </c>
      <c r="E238" s="140" t="s">
        <v>81</v>
      </c>
      <c r="F238" s="140" t="s">
        <v>318</v>
      </c>
      <c r="J238" s="141">
        <f>BK238</f>
        <v>0</v>
      </c>
      <c r="L238" s="130"/>
      <c r="M238" s="134"/>
      <c r="N238" s="135"/>
      <c r="O238" s="135"/>
      <c r="P238" s="136">
        <f>SUM(P239:P295)</f>
        <v>39.337003000000003</v>
      </c>
      <c r="Q238" s="135"/>
      <c r="R238" s="136">
        <f>SUM(R239:R295)</f>
        <v>14.17575703844</v>
      </c>
      <c r="S238" s="135"/>
      <c r="T238" s="137">
        <f>SUM(T239:T295)</f>
        <v>0</v>
      </c>
      <c r="AR238" s="131" t="s">
        <v>19</v>
      </c>
      <c r="AT238" s="138" t="s">
        <v>73</v>
      </c>
      <c r="AU238" s="138" t="s">
        <v>19</v>
      </c>
      <c r="AY238" s="131" t="s">
        <v>160</v>
      </c>
      <c r="BK238" s="139">
        <f>SUM(BK239:BK295)</f>
        <v>0</v>
      </c>
    </row>
    <row r="239" spans="1:65" s="2" customFormat="1" ht="24" customHeight="1" x14ac:dyDescent="0.2">
      <c r="A239" s="30"/>
      <c r="B239" s="142"/>
      <c r="C239" s="143" t="s">
        <v>319</v>
      </c>
      <c r="D239" s="143" t="s">
        <v>162</v>
      </c>
      <c r="E239" s="144" t="s">
        <v>320</v>
      </c>
      <c r="F239" s="145" t="s">
        <v>321</v>
      </c>
      <c r="G239" s="146" t="s">
        <v>165</v>
      </c>
      <c r="H239" s="147">
        <v>54.085999999999999</v>
      </c>
      <c r="I239" s="148">
        <v>0</v>
      </c>
      <c r="J239" s="148">
        <f>ROUND(I239*H239,2)</f>
        <v>0</v>
      </c>
      <c r="K239" s="145" t="s">
        <v>166</v>
      </c>
      <c r="L239" s="31"/>
      <c r="M239" s="149" t="s">
        <v>1</v>
      </c>
      <c r="N239" s="150" t="s">
        <v>39</v>
      </c>
      <c r="O239" s="151">
        <v>7.4999999999999997E-2</v>
      </c>
      <c r="P239" s="151">
        <f>O239*H239</f>
        <v>4.0564499999999999</v>
      </c>
      <c r="Q239" s="151">
        <v>1.6694E-4</v>
      </c>
      <c r="R239" s="151">
        <f>Q239*H239</f>
        <v>9.0291168400000003E-3</v>
      </c>
      <c r="S239" s="151">
        <v>0</v>
      </c>
      <c r="T239" s="152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3" t="s">
        <v>167</v>
      </c>
      <c r="AT239" s="153" t="s">
        <v>162</v>
      </c>
      <c r="AU239" s="153" t="s">
        <v>81</v>
      </c>
      <c r="AY239" s="18" t="s">
        <v>160</v>
      </c>
      <c r="BE239" s="154">
        <f>IF(N239="základní",J239,0)</f>
        <v>0</v>
      </c>
      <c r="BF239" s="154">
        <f>IF(N239="snížená",J239,0)</f>
        <v>0</v>
      </c>
      <c r="BG239" s="154">
        <f>IF(N239="zákl. přenesená",J239,0)</f>
        <v>0</v>
      </c>
      <c r="BH239" s="154">
        <f>IF(N239="sníž. přenesená",J239,0)</f>
        <v>0</v>
      </c>
      <c r="BI239" s="154">
        <f>IF(N239="nulová",J239,0)</f>
        <v>0</v>
      </c>
      <c r="BJ239" s="18" t="s">
        <v>19</v>
      </c>
      <c r="BK239" s="154">
        <f>ROUND(I239*H239,2)</f>
        <v>0</v>
      </c>
      <c r="BL239" s="18" t="s">
        <v>167</v>
      </c>
      <c r="BM239" s="153" t="s">
        <v>322</v>
      </c>
    </row>
    <row r="240" spans="1:65" s="2" customFormat="1" ht="19.5" x14ac:dyDescent="0.2">
      <c r="A240" s="30"/>
      <c r="B240" s="31"/>
      <c r="C240" s="30"/>
      <c r="D240" s="155" t="s">
        <v>169</v>
      </c>
      <c r="E240" s="30"/>
      <c r="F240" s="156" t="s">
        <v>323</v>
      </c>
      <c r="G240" s="30"/>
      <c r="H240" s="30"/>
      <c r="I240" s="30"/>
      <c r="J240" s="30"/>
      <c r="K240" s="30"/>
      <c r="L240" s="31"/>
      <c r="M240" s="157"/>
      <c r="N240" s="158"/>
      <c r="O240" s="56"/>
      <c r="P240" s="56"/>
      <c r="Q240" s="56"/>
      <c r="R240" s="56"/>
      <c r="S240" s="56"/>
      <c r="T240" s="57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T240" s="18" t="s">
        <v>169</v>
      </c>
      <c r="AU240" s="18" t="s">
        <v>81</v>
      </c>
    </row>
    <row r="241" spans="1:65" s="13" customFormat="1" x14ac:dyDescent="0.2">
      <c r="B241" s="159"/>
      <c r="D241" s="155" t="s">
        <v>171</v>
      </c>
      <c r="E241" s="160" t="s">
        <v>1</v>
      </c>
      <c r="F241" s="161" t="s">
        <v>324</v>
      </c>
      <c r="H241" s="160" t="s">
        <v>1</v>
      </c>
      <c r="L241" s="159"/>
      <c r="M241" s="162"/>
      <c r="N241" s="163"/>
      <c r="O241" s="163"/>
      <c r="P241" s="163"/>
      <c r="Q241" s="163"/>
      <c r="R241" s="163"/>
      <c r="S241" s="163"/>
      <c r="T241" s="164"/>
      <c r="AT241" s="160" t="s">
        <v>171</v>
      </c>
      <c r="AU241" s="160" t="s">
        <v>81</v>
      </c>
      <c r="AV241" s="13" t="s">
        <v>19</v>
      </c>
      <c r="AW241" s="13" t="s">
        <v>31</v>
      </c>
      <c r="AX241" s="13" t="s">
        <v>74</v>
      </c>
      <c r="AY241" s="160" t="s">
        <v>160</v>
      </c>
    </row>
    <row r="242" spans="1:65" s="14" customFormat="1" x14ac:dyDescent="0.2">
      <c r="B242" s="165"/>
      <c r="D242" s="155" t="s">
        <v>171</v>
      </c>
      <c r="E242" s="166" t="s">
        <v>1</v>
      </c>
      <c r="F242" s="167" t="s">
        <v>325</v>
      </c>
      <c r="H242" s="168">
        <v>23.986000000000001</v>
      </c>
      <c r="L242" s="165"/>
      <c r="M242" s="169"/>
      <c r="N242" s="170"/>
      <c r="O242" s="170"/>
      <c r="P242" s="170"/>
      <c r="Q242" s="170"/>
      <c r="R242" s="170"/>
      <c r="S242" s="170"/>
      <c r="T242" s="171"/>
      <c r="AT242" s="166" t="s">
        <v>171</v>
      </c>
      <c r="AU242" s="166" t="s">
        <v>81</v>
      </c>
      <c r="AV242" s="14" t="s">
        <v>81</v>
      </c>
      <c r="AW242" s="14" t="s">
        <v>31</v>
      </c>
      <c r="AX242" s="14" t="s">
        <v>74</v>
      </c>
      <c r="AY242" s="166" t="s">
        <v>160</v>
      </c>
    </row>
    <row r="243" spans="1:65" s="13" customFormat="1" x14ac:dyDescent="0.2">
      <c r="B243" s="159"/>
      <c r="D243" s="155" t="s">
        <v>171</v>
      </c>
      <c r="E243" s="160" t="s">
        <v>1</v>
      </c>
      <c r="F243" s="161" t="s">
        <v>326</v>
      </c>
      <c r="H243" s="160" t="s">
        <v>1</v>
      </c>
      <c r="L243" s="159"/>
      <c r="M243" s="162"/>
      <c r="N243" s="163"/>
      <c r="O243" s="163"/>
      <c r="P243" s="163"/>
      <c r="Q243" s="163"/>
      <c r="R243" s="163"/>
      <c r="S243" s="163"/>
      <c r="T243" s="164"/>
      <c r="AT243" s="160" t="s">
        <v>171</v>
      </c>
      <c r="AU243" s="160" t="s">
        <v>81</v>
      </c>
      <c r="AV243" s="13" t="s">
        <v>19</v>
      </c>
      <c r="AW243" s="13" t="s">
        <v>31</v>
      </c>
      <c r="AX243" s="13" t="s">
        <v>74</v>
      </c>
      <c r="AY243" s="160" t="s">
        <v>160</v>
      </c>
    </row>
    <row r="244" spans="1:65" s="14" customFormat="1" x14ac:dyDescent="0.2">
      <c r="B244" s="165"/>
      <c r="D244" s="155" t="s">
        <v>171</v>
      </c>
      <c r="E244" s="166" t="s">
        <v>1</v>
      </c>
      <c r="F244" s="167" t="s">
        <v>327</v>
      </c>
      <c r="H244" s="168">
        <v>18.899999999999999</v>
      </c>
      <c r="L244" s="165"/>
      <c r="M244" s="169"/>
      <c r="N244" s="170"/>
      <c r="O244" s="170"/>
      <c r="P244" s="170"/>
      <c r="Q244" s="170"/>
      <c r="R244" s="170"/>
      <c r="S244" s="170"/>
      <c r="T244" s="171"/>
      <c r="AT244" s="166" t="s">
        <v>171</v>
      </c>
      <c r="AU244" s="166" t="s">
        <v>81</v>
      </c>
      <c r="AV244" s="14" t="s">
        <v>81</v>
      </c>
      <c r="AW244" s="14" t="s">
        <v>31</v>
      </c>
      <c r="AX244" s="14" t="s">
        <v>74</v>
      </c>
      <c r="AY244" s="166" t="s">
        <v>160</v>
      </c>
    </row>
    <row r="245" spans="1:65" s="14" customFormat="1" x14ac:dyDescent="0.2">
      <c r="B245" s="165"/>
      <c r="D245" s="155" t="s">
        <v>171</v>
      </c>
      <c r="E245" s="166" t="s">
        <v>1</v>
      </c>
      <c r="F245" s="167" t="s">
        <v>328</v>
      </c>
      <c r="H245" s="168">
        <v>11.2</v>
      </c>
      <c r="L245" s="165"/>
      <c r="M245" s="169"/>
      <c r="N245" s="170"/>
      <c r="O245" s="170"/>
      <c r="P245" s="170"/>
      <c r="Q245" s="170"/>
      <c r="R245" s="170"/>
      <c r="S245" s="170"/>
      <c r="T245" s="171"/>
      <c r="AT245" s="166" t="s">
        <v>171</v>
      </c>
      <c r="AU245" s="166" t="s">
        <v>81</v>
      </c>
      <c r="AV245" s="14" t="s">
        <v>81</v>
      </c>
      <c r="AW245" s="14" t="s">
        <v>31</v>
      </c>
      <c r="AX245" s="14" t="s">
        <v>74</v>
      </c>
      <c r="AY245" s="166" t="s">
        <v>160</v>
      </c>
    </row>
    <row r="246" spans="1:65" s="15" customFormat="1" x14ac:dyDescent="0.2">
      <c r="B246" s="172"/>
      <c r="D246" s="155" t="s">
        <v>171</v>
      </c>
      <c r="E246" s="173" t="s">
        <v>1</v>
      </c>
      <c r="F246" s="174" t="s">
        <v>176</v>
      </c>
      <c r="H246" s="175">
        <v>54.085999999999999</v>
      </c>
      <c r="L246" s="172"/>
      <c r="M246" s="176"/>
      <c r="N246" s="177"/>
      <c r="O246" s="177"/>
      <c r="P246" s="177"/>
      <c r="Q246" s="177"/>
      <c r="R246" s="177"/>
      <c r="S246" s="177"/>
      <c r="T246" s="178"/>
      <c r="AT246" s="173" t="s">
        <v>171</v>
      </c>
      <c r="AU246" s="173" t="s">
        <v>81</v>
      </c>
      <c r="AV246" s="15" t="s">
        <v>167</v>
      </c>
      <c r="AW246" s="15" t="s">
        <v>31</v>
      </c>
      <c r="AX246" s="15" t="s">
        <v>19</v>
      </c>
      <c r="AY246" s="173" t="s">
        <v>160</v>
      </c>
    </row>
    <row r="247" spans="1:65" s="2" customFormat="1" ht="24" customHeight="1" x14ac:dyDescent="0.2">
      <c r="A247" s="30"/>
      <c r="B247" s="142"/>
      <c r="C247" s="187" t="s">
        <v>329</v>
      </c>
      <c r="D247" s="187" t="s">
        <v>291</v>
      </c>
      <c r="E247" s="188" t="s">
        <v>330</v>
      </c>
      <c r="F247" s="189" t="s">
        <v>331</v>
      </c>
      <c r="G247" s="190" t="s">
        <v>165</v>
      </c>
      <c r="H247" s="191">
        <v>54.085999999999999</v>
      </c>
      <c r="I247" s="192">
        <v>0</v>
      </c>
      <c r="J247" s="192">
        <f>ROUND(I247*H247,2)</f>
        <v>0</v>
      </c>
      <c r="K247" s="189" t="s">
        <v>166</v>
      </c>
      <c r="L247" s="193"/>
      <c r="M247" s="194" t="s">
        <v>1</v>
      </c>
      <c r="N247" s="195" t="s">
        <v>39</v>
      </c>
      <c r="O247" s="151">
        <v>0</v>
      </c>
      <c r="P247" s="151">
        <f>O247*H247</f>
        <v>0</v>
      </c>
      <c r="Q247" s="151">
        <v>5.9999999999999995E-4</v>
      </c>
      <c r="R247" s="151">
        <f>Q247*H247</f>
        <v>3.2451599999999997E-2</v>
      </c>
      <c r="S247" s="151">
        <v>0</v>
      </c>
      <c r="T247" s="152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3" t="s">
        <v>231</v>
      </c>
      <c r="AT247" s="153" t="s">
        <v>291</v>
      </c>
      <c r="AU247" s="153" t="s">
        <v>81</v>
      </c>
      <c r="AY247" s="18" t="s">
        <v>160</v>
      </c>
      <c r="BE247" s="154">
        <f>IF(N247="základní",J247,0)</f>
        <v>0</v>
      </c>
      <c r="BF247" s="154">
        <f>IF(N247="snížená",J247,0)</f>
        <v>0</v>
      </c>
      <c r="BG247" s="154">
        <f>IF(N247="zákl. přenesená",J247,0)</f>
        <v>0</v>
      </c>
      <c r="BH247" s="154">
        <f>IF(N247="sníž. přenesená",J247,0)</f>
        <v>0</v>
      </c>
      <c r="BI247" s="154">
        <f>IF(N247="nulová",J247,0)</f>
        <v>0</v>
      </c>
      <c r="BJ247" s="18" t="s">
        <v>19</v>
      </c>
      <c r="BK247" s="154">
        <f>ROUND(I247*H247,2)</f>
        <v>0</v>
      </c>
      <c r="BL247" s="18" t="s">
        <v>167</v>
      </c>
      <c r="BM247" s="153" t="s">
        <v>332</v>
      </c>
    </row>
    <row r="248" spans="1:65" s="2" customFormat="1" ht="19.5" x14ac:dyDescent="0.2">
      <c r="A248" s="30"/>
      <c r="B248" s="31"/>
      <c r="C248" s="30"/>
      <c r="D248" s="155" t="s">
        <v>169</v>
      </c>
      <c r="E248" s="30"/>
      <c r="F248" s="156" t="s">
        <v>331</v>
      </c>
      <c r="G248" s="30"/>
      <c r="H248" s="30"/>
      <c r="I248" s="30"/>
      <c r="J248" s="30"/>
      <c r="K248" s="30"/>
      <c r="L248" s="31"/>
      <c r="M248" s="157"/>
      <c r="N248" s="158"/>
      <c r="O248" s="56"/>
      <c r="P248" s="56"/>
      <c r="Q248" s="56"/>
      <c r="R248" s="56"/>
      <c r="S248" s="56"/>
      <c r="T248" s="57"/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T248" s="18" t="s">
        <v>169</v>
      </c>
      <c r="AU248" s="18" t="s">
        <v>81</v>
      </c>
    </row>
    <row r="249" spans="1:65" s="2" customFormat="1" ht="16.5" customHeight="1" x14ac:dyDescent="0.2">
      <c r="A249" s="30"/>
      <c r="B249" s="142"/>
      <c r="C249" s="143" t="s">
        <v>333</v>
      </c>
      <c r="D249" s="143" t="s">
        <v>162</v>
      </c>
      <c r="E249" s="144" t="s">
        <v>334</v>
      </c>
      <c r="F249" s="145" t="s">
        <v>335</v>
      </c>
      <c r="G249" s="146" t="s">
        <v>179</v>
      </c>
      <c r="H249" s="147">
        <v>5.4080000000000004</v>
      </c>
      <c r="I249" s="148">
        <v>0</v>
      </c>
      <c r="J249" s="148">
        <f>ROUND(I249*H249,2)</f>
        <v>0</v>
      </c>
      <c r="K249" s="145" t="s">
        <v>166</v>
      </c>
      <c r="L249" s="31"/>
      <c r="M249" s="149" t="s">
        <v>1</v>
      </c>
      <c r="N249" s="150" t="s">
        <v>39</v>
      </c>
      <c r="O249" s="151">
        <v>0.81</v>
      </c>
      <c r="P249" s="151">
        <f>O249*H249</f>
        <v>4.3804800000000004</v>
      </c>
      <c r="Q249" s="151">
        <v>2.5262479999999998</v>
      </c>
      <c r="R249" s="151">
        <f>Q249*H249</f>
        <v>13.661949183999999</v>
      </c>
      <c r="S249" s="151">
        <v>0</v>
      </c>
      <c r="T249" s="152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3" t="s">
        <v>167</v>
      </c>
      <c r="AT249" s="153" t="s">
        <v>162</v>
      </c>
      <c r="AU249" s="153" t="s">
        <v>81</v>
      </c>
      <c r="AY249" s="18" t="s">
        <v>160</v>
      </c>
      <c r="BE249" s="154">
        <f>IF(N249="základní",J249,0)</f>
        <v>0</v>
      </c>
      <c r="BF249" s="154">
        <f>IF(N249="snížená",J249,0)</f>
        <v>0</v>
      </c>
      <c r="BG249" s="154">
        <f>IF(N249="zákl. přenesená",J249,0)</f>
        <v>0</v>
      </c>
      <c r="BH249" s="154">
        <f>IF(N249="sníž. přenesená",J249,0)</f>
        <v>0</v>
      </c>
      <c r="BI249" s="154">
        <f>IF(N249="nulová",J249,0)</f>
        <v>0</v>
      </c>
      <c r="BJ249" s="18" t="s">
        <v>19</v>
      </c>
      <c r="BK249" s="154">
        <f>ROUND(I249*H249,2)</f>
        <v>0</v>
      </c>
      <c r="BL249" s="18" t="s">
        <v>167</v>
      </c>
      <c r="BM249" s="153" t="s">
        <v>336</v>
      </c>
    </row>
    <row r="250" spans="1:65" s="2" customFormat="1" ht="19.5" x14ac:dyDescent="0.2">
      <c r="A250" s="30"/>
      <c r="B250" s="31"/>
      <c r="C250" s="30"/>
      <c r="D250" s="155" t="s">
        <v>169</v>
      </c>
      <c r="E250" s="30"/>
      <c r="F250" s="156" t="s">
        <v>337</v>
      </c>
      <c r="G250" s="30"/>
      <c r="H250" s="30"/>
      <c r="I250" s="30"/>
      <c r="J250" s="30"/>
      <c r="K250" s="30"/>
      <c r="L250" s="31"/>
      <c r="M250" s="157"/>
      <c r="N250" s="158"/>
      <c r="O250" s="56"/>
      <c r="P250" s="56"/>
      <c r="Q250" s="56"/>
      <c r="R250" s="56"/>
      <c r="S250" s="56"/>
      <c r="T250" s="57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T250" s="18" t="s">
        <v>169</v>
      </c>
      <c r="AU250" s="18" t="s">
        <v>81</v>
      </c>
    </row>
    <row r="251" spans="1:65" s="13" customFormat="1" x14ac:dyDescent="0.2">
      <c r="B251" s="159"/>
      <c r="D251" s="155" t="s">
        <v>171</v>
      </c>
      <c r="E251" s="160" t="s">
        <v>1</v>
      </c>
      <c r="F251" s="161" t="s">
        <v>338</v>
      </c>
      <c r="H251" s="160" t="s">
        <v>1</v>
      </c>
      <c r="L251" s="159"/>
      <c r="M251" s="162"/>
      <c r="N251" s="163"/>
      <c r="O251" s="163"/>
      <c r="P251" s="163"/>
      <c r="Q251" s="163"/>
      <c r="R251" s="163"/>
      <c r="S251" s="163"/>
      <c r="T251" s="164"/>
      <c r="AT251" s="160" t="s">
        <v>171</v>
      </c>
      <c r="AU251" s="160" t="s">
        <v>81</v>
      </c>
      <c r="AV251" s="13" t="s">
        <v>19</v>
      </c>
      <c r="AW251" s="13" t="s">
        <v>31</v>
      </c>
      <c r="AX251" s="13" t="s">
        <v>74</v>
      </c>
      <c r="AY251" s="160" t="s">
        <v>160</v>
      </c>
    </row>
    <row r="252" spans="1:65" s="14" customFormat="1" x14ac:dyDescent="0.2">
      <c r="B252" s="165"/>
      <c r="D252" s="155" t="s">
        <v>171</v>
      </c>
      <c r="E252" s="166" t="s">
        <v>1</v>
      </c>
      <c r="F252" s="167" t="s">
        <v>339</v>
      </c>
      <c r="H252" s="168">
        <v>2.5</v>
      </c>
      <c r="L252" s="165"/>
      <c r="M252" s="169"/>
      <c r="N252" s="170"/>
      <c r="O252" s="170"/>
      <c r="P252" s="170"/>
      <c r="Q252" s="170"/>
      <c r="R252" s="170"/>
      <c r="S252" s="170"/>
      <c r="T252" s="171"/>
      <c r="AT252" s="166" t="s">
        <v>171</v>
      </c>
      <c r="AU252" s="166" t="s">
        <v>81</v>
      </c>
      <c r="AV252" s="14" t="s">
        <v>81</v>
      </c>
      <c r="AW252" s="14" t="s">
        <v>31</v>
      </c>
      <c r="AX252" s="14" t="s">
        <v>74</v>
      </c>
      <c r="AY252" s="166" t="s">
        <v>160</v>
      </c>
    </row>
    <row r="253" spans="1:65" s="13" customFormat="1" x14ac:dyDescent="0.2">
      <c r="B253" s="159"/>
      <c r="D253" s="155" t="s">
        <v>171</v>
      </c>
      <c r="E253" s="160" t="s">
        <v>1</v>
      </c>
      <c r="F253" s="161" t="s">
        <v>340</v>
      </c>
      <c r="H253" s="160" t="s">
        <v>1</v>
      </c>
      <c r="L253" s="159"/>
      <c r="M253" s="162"/>
      <c r="N253" s="163"/>
      <c r="O253" s="163"/>
      <c r="P253" s="163"/>
      <c r="Q253" s="163"/>
      <c r="R253" s="163"/>
      <c r="S253" s="163"/>
      <c r="T253" s="164"/>
      <c r="AT253" s="160" t="s">
        <v>171</v>
      </c>
      <c r="AU253" s="160" t="s">
        <v>81</v>
      </c>
      <c r="AV253" s="13" t="s">
        <v>19</v>
      </c>
      <c r="AW253" s="13" t="s">
        <v>31</v>
      </c>
      <c r="AX253" s="13" t="s">
        <v>74</v>
      </c>
      <c r="AY253" s="160" t="s">
        <v>160</v>
      </c>
    </row>
    <row r="254" spans="1:65" s="14" customFormat="1" x14ac:dyDescent="0.2">
      <c r="B254" s="165"/>
      <c r="D254" s="155" t="s">
        <v>171</v>
      </c>
      <c r="E254" s="166" t="s">
        <v>1</v>
      </c>
      <c r="F254" s="167" t="s">
        <v>341</v>
      </c>
      <c r="H254" s="168">
        <v>3.3</v>
      </c>
      <c r="L254" s="165"/>
      <c r="M254" s="169"/>
      <c r="N254" s="170"/>
      <c r="O254" s="170"/>
      <c r="P254" s="170"/>
      <c r="Q254" s="170"/>
      <c r="R254" s="170"/>
      <c r="S254" s="170"/>
      <c r="T254" s="171"/>
      <c r="AT254" s="166" t="s">
        <v>171</v>
      </c>
      <c r="AU254" s="166" t="s">
        <v>81</v>
      </c>
      <c r="AV254" s="14" t="s">
        <v>81</v>
      </c>
      <c r="AW254" s="14" t="s">
        <v>31</v>
      </c>
      <c r="AX254" s="14" t="s">
        <v>74</v>
      </c>
      <c r="AY254" s="166" t="s">
        <v>160</v>
      </c>
    </row>
    <row r="255" spans="1:65" s="13" customFormat="1" x14ac:dyDescent="0.2">
      <c r="B255" s="159"/>
      <c r="D255" s="155" t="s">
        <v>171</v>
      </c>
      <c r="E255" s="160" t="s">
        <v>1</v>
      </c>
      <c r="F255" s="161" t="s">
        <v>342</v>
      </c>
      <c r="H255" s="160" t="s">
        <v>1</v>
      </c>
      <c r="L255" s="159"/>
      <c r="M255" s="162"/>
      <c r="N255" s="163"/>
      <c r="O255" s="163"/>
      <c r="P255" s="163"/>
      <c r="Q255" s="163"/>
      <c r="R255" s="163"/>
      <c r="S255" s="163"/>
      <c r="T255" s="164"/>
      <c r="AT255" s="160" t="s">
        <v>171</v>
      </c>
      <c r="AU255" s="160" t="s">
        <v>81</v>
      </c>
      <c r="AV255" s="13" t="s">
        <v>19</v>
      </c>
      <c r="AW255" s="13" t="s">
        <v>31</v>
      </c>
      <c r="AX255" s="13" t="s">
        <v>74</v>
      </c>
      <c r="AY255" s="160" t="s">
        <v>160</v>
      </c>
    </row>
    <row r="256" spans="1:65" s="14" customFormat="1" x14ac:dyDescent="0.2">
      <c r="B256" s="165"/>
      <c r="D256" s="155" t="s">
        <v>171</v>
      </c>
      <c r="E256" s="166" t="s">
        <v>1</v>
      </c>
      <c r="F256" s="167" t="s">
        <v>343</v>
      </c>
      <c r="H256" s="168">
        <v>-0.39200000000000002</v>
      </c>
      <c r="L256" s="165"/>
      <c r="M256" s="169"/>
      <c r="N256" s="170"/>
      <c r="O256" s="170"/>
      <c r="P256" s="170"/>
      <c r="Q256" s="170"/>
      <c r="R256" s="170"/>
      <c r="S256" s="170"/>
      <c r="T256" s="171"/>
      <c r="AT256" s="166" t="s">
        <v>171</v>
      </c>
      <c r="AU256" s="166" t="s">
        <v>81</v>
      </c>
      <c r="AV256" s="14" t="s">
        <v>81</v>
      </c>
      <c r="AW256" s="14" t="s">
        <v>31</v>
      </c>
      <c r="AX256" s="14" t="s">
        <v>74</v>
      </c>
      <c r="AY256" s="166" t="s">
        <v>160</v>
      </c>
    </row>
    <row r="257" spans="1:65" s="15" customFormat="1" x14ac:dyDescent="0.2">
      <c r="B257" s="172"/>
      <c r="D257" s="155" t="s">
        <v>171</v>
      </c>
      <c r="E257" s="173" t="s">
        <v>1</v>
      </c>
      <c r="F257" s="174" t="s">
        <v>176</v>
      </c>
      <c r="H257" s="175">
        <v>5.4080000000000004</v>
      </c>
      <c r="L257" s="172"/>
      <c r="M257" s="176"/>
      <c r="N257" s="177"/>
      <c r="O257" s="177"/>
      <c r="P257" s="177"/>
      <c r="Q257" s="177"/>
      <c r="R257" s="177"/>
      <c r="S257" s="177"/>
      <c r="T257" s="178"/>
      <c r="AT257" s="173" t="s">
        <v>171</v>
      </c>
      <c r="AU257" s="173" t="s">
        <v>81</v>
      </c>
      <c r="AV257" s="15" t="s">
        <v>167</v>
      </c>
      <c r="AW257" s="15" t="s">
        <v>31</v>
      </c>
      <c r="AX257" s="15" t="s">
        <v>19</v>
      </c>
      <c r="AY257" s="173" t="s">
        <v>160</v>
      </c>
    </row>
    <row r="258" spans="1:65" s="2" customFormat="1" ht="16.5" customHeight="1" x14ac:dyDescent="0.2">
      <c r="A258" s="30"/>
      <c r="B258" s="142"/>
      <c r="C258" s="143" t="s">
        <v>344</v>
      </c>
      <c r="D258" s="143" t="s">
        <v>162</v>
      </c>
      <c r="E258" s="144" t="s">
        <v>345</v>
      </c>
      <c r="F258" s="145" t="s">
        <v>346</v>
      </c>
      <c r="G258" s="146" t="s">
        <v>165</v>
      </c>
      <c r="H258" s="147">
        <v>7.1760000000000002</v>
      </c>
      <c r="I258" s="148">
        <v>0</v>
      </c>
      <c r="J258" s="148">
        <f>ROUND(I258*H258,2)</f>
        <v>0</v>
      </c>
      <c r="K258" s="145" t="s">
        <v>166</v>
      </c>
      <c r="L258" s="31"/>
      <c r="M258" s="149" t="s">
        <v>1</v>
      </c>
      <c r="N258" s="150" t="s">
        <v>39</v>
      </c>
      <c r="O258" s="151">
        <v>0.39700000000000002</v>
      </c>
      <c r="P258" s="151">
        <f>O258*H258</f>
        <v>2.8488720000000001</v>
      </c>
      <c r="Q258" s="151">
        <v>1.4357E-3</v>
      </c>
      <c r="R258" s="151">
        <f>Q258*H258</f>
        <v>1.03025832E-2</v>
      </c>
      <c r="S258" s="151">
        <v>0</v>
      </c>
      <c r="T258" s="152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3" t="s">
        <v>167</v>
      </c>
      <c r="AT258" s="153" t="s">
        <v>162</v>
      </c>
      <c r="AU258" s="153" t="s">
        <v>81</v>
      </c>
      <c r="AY258" s="18" t="s">
        <v>160</v>
      </c>
      <c r="BE258" s="154">
        <f>IF(N258="základní",J258,0)</f>
        <v>0</v>
      </c>
      <c r="BF258" s="154">
        <f>IF(N258="snížená",J258,0)</f>
        <v>0</v>
      </c>
      <c r="BG258" s="154">
        <f>IF(N258="zákl. přenesená",J258,0)</f>
        <v>0</v>
      </c>
      <c r="BH258" s="154">
        <f>IF(N258="sníž. přenesená",J258,0)</f>
        <v>0</v>
      </c>
      <c r="BI258" s="154">
        <f>IF(N258="nulová",J258,0)</f>
        <v>0</v>
      </c>
      <c r="BJ258" s="18" t="s">
        <v>19</v>
      </c>
      <c r="BK258" s="154">
        <f>ROUND(I258*H258,2)</f>
        <v>0</v>
      </c>
      <c r="BL258" s="18" t="s">
        <v>167</v>
      </c>
      <c r="BM258" s="153" t="s">
        <v>347</v>
      </c>
    </row>
    <row r="259" spans="1:65" s="2" customFormat="1" x14ac:dyDescent="0.2">
      <c r="A259" s="30"/>
      <c r="B259" s="31"/>
      <c r="C259" s="30"/>
      <c r="D259" s="155" t="s">
        <v>169</v>
      </c>
      <c r="E259" s="30"/>
      <c r="F259" s="156" t="s">
        <v>348</v>
      </c>
      <c r="G259" s="30"/>
      <c r="H259" s="30"/>
      <c r="I259" s="30"/>
      <c r="J259" s="30"/>
      <c r="K259" s="30"/>
      <c r="L259" s="31"/>
      <c r="M259" s="157"/>
      <c r="N259" s="158"/>
      <c r="O259" s="56"/>
      <c r="P259" s="56"/>
      <c r="Q259" s="56"/>
      <c r="R259" s="56"/>
      <c r="S259" s="56"/>
      <c r="T259" s="57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T259" s="18" t="s">
        <v>169</v>
      </c>
      <c r="AU259" s="18" t="s">
        <v>81</v>
      </c>
    </row>
    <row r="260" spans="1:65" s="13" customFormat="1" x14ac:dyDescent="0.2">
      <c r="B260" s="159"/>
      <c r="D260" s="155" t="s">
        <v>171</v>
      </c>
      <c r="E260" s="160" t="s">
        <v>1</v>
      </c>
      <c r="F260" s="161" t="s">
        <v>338</v>
      </c>
      <c r="H260" s="160" t="s">
        <v>1</v>
      </c>
      <c r="L260" s="159"/>
      <c r="M260" s="162"/>
      <c r="N260" s="163"/>
      <c r="O260" s="163"/>
      <c r="P260" s="163"/>
      <c r="Q260" s="163"/>
      <c r="R260" s="163"/>
      <c r="S260" s="163"/>
      <c r="T260" s="164"/>
      <c r="AT260" s="160" t="s">
        <v>171</v>
      </c>
      <c r="AU260" s="160" t="s">
        <v>81</v>
      </c>
      <c r="AV260" s="13" t="s">
        <v>19</v>
      </c>
      <c r="AW260" s="13" t="s">
        <v>31</v>
      </c>
      <c r="AX260" s="13" t="s">
        <v>74</v>
      </c>
      <c r="AY260" s="160" t="s">
        <v>160</v>
      </c>
    </row>
    <row r="261" spans="1:65" s="14" customFormat="1" x14ac:dyDescent="0.2">
      <c r="B261" s="165"/>
      <c r="D261" s="155" t="s">
        <v>171</v>
      </c>
      <c r="E261" s="166" t="s">
        <v>1</v>
      </c>
      <c r="F261" s="167" t="s">
        <v>349</v>
      </c>
      <c r="H261" s="168">
        <v>2.76</v>
      </c>
      <c r="L261" s="165"/>
      <c r="M261" s="169"/>
      <c r="N261" s="170"/>
      <c r="O261" s="170"/>
      <c r="P261" s="170"/>
      <c r="Q261" s="170"/>
      <c r="R261" s="170"/>
      <c r="S261" s="170"/>
      <c r="T261" s="171"/>
      <c r="AT261" s="166" t="s">
        <v>171</v>
      </c>
      <c r="AU261" s="166" t="s">
        <v>81</v>
      </c>
      <c r="AV261" s="14" t="s">
        <v>81</v>
      </c>
      <c r="AW261" s="14" t="s">
        <v>31</v>
      </c>
      <c r="AX261" s="14" t="s">
        <v>74</v>
      </c>
      <c r="AY261" s="166" t="s">
        <v>160</v>
      </c>
    </row>
    <row r="262" spans="1:65" s="13" customFormat="1" x14ac:dyDescent="0.2">
      <c r="B262" s="159"/>
      <c r="D262" s="155" t="s">
        <v>171</v>
      </c>
      <c r="E262" s="160" t="s">
        <v>1</v>
      </c>
      <c r="F262" s="161" t="s">
        <v>340</v>
      </c>
      <c r="H262" s="160" t="s">
        <v>1</v>
      </c>
      <c r="L262" s="159"/>
      <c r="M262" s="162"/>
      <c r="N262" s="163"/>
      <c r="O262" s="163"/>
      <c r="P262" s="163"/>
      <c r="Q262" s="163"/>
      <c r="R262" s="163"/>
      <c r="S262" s="163"/>
      <c r="T262" s="164"/>
      <c r="AT262" s="160" t="s">
        <v>171</v>
      </c>
      <c r="AU262" s="160" t="s">
        <v>81</v>
      </c>
      <c r="AV262" s="13" t="s">
        <v>19</v>
      </c>
      <c r="AW262" s="13" t="s">
        <v>31</v>
      </c>
      <c r="AX262" s="13" t="s">
        <v>74</v>
      </c>
      <c r="AY262" s="160" t="s">
        <v>160</v>
      </c>
    </row>
    <row r="263" spans="1:65" s="14" customFormat="1" x14ac:dyDescent="0.2">
      <c r="B263" s="165"/>
      <c r="D263" s="155" t="s">
        <v>171</v>
      </c>
      <c r="E263" s="166" t="s">
        <v>1</v>
      </c>
      <c r="F263" s="167" t="s">
        <v>350</v>
      </c>
      <c r="H263" s="168">
        <v>4.4160000000000004</v>
      </c>
      <c r="L263" s="165"/>
      <c r="M263" s="169"/>
      <c r="N263" s="170"/>
      <c r="O263" s="170"/>
      <c r="P263" s="170"/>
      <c r="Q263" s="170"/>
      <c r="R263" s="170"/>
      <c r="S263" s="170"/>
      <c r="T263" s="171"/>
      <c r="AT263" s="166" t="s">
        <v>171</v>
      </c>
      <c r="AU263" s="166" t="s">
        <v>81</v>
      </c>
      <c r="AV263" s="14" t="s">
        <v>81</v>
      </c>
      <c r="AW263" s="14" t="s">
        <v>31</v>
      </c>
      <c r="AX263" s="14" t="s">
        <v>74</v>
      </c>
      <c r="AY263" s="166" t="s">
        <v>160</v>
      </c>
    </row>
    <row r="264" spans="1:65" s="15" customFormat="1" x14ac:dyDescent="0.2">
      <c r="B264" s="172"/>
      <c r="D264" s="155" t="s">
        <v>171</v>
      </c>
      <c r="E264" s="173" t="s">
        <v>1</v>
      </c>
      <c r="F264" s="174" t="s">
        <v>176</v>
      </c>
      <c r="H264" s="175">
        <v>7.1760000000000002</v>
      </c>
      <c r="L264" s="172"/>
      <c r="M264" s="176"/>
      <c r="N264" s="177"/>
      <c r="O264" s="177"/>
      <c r="P264" s="177"/>
      <c r="Q264" s="177"/>
      <c r="R264" s="177"/>
      <c r="S264" s="177"/>
      <c r="T264" s="178"/>
      <c r="AT264" s="173" t="s">
        <v>171</v>
      </c>
      <c r="AU264" s="173" t="s">
        <v>81</v>
      </c>
      <c r="AV264" s="15" t="s">
        <v>167</v>
      </c>
      <c r="AW264" s="15" t="s">
        <v>31</v>
      </c>
      <c r="AX264" s="15" t="s">
        <v>19</v>
      </c>
      <c r="AY264" s="173" t="s">
        <v>160</v>
      </c>
    </row>
    <row r="265" spans="1:65" s="2" customFormat="1" ht="16.5" customHeight="1" x14ac:dyDescent="0.2">
      <c r="A265" s="30"/>
      <c r="B265" s="142"/>
      <c r="C265" s="143" t="s">
        <v>351</v>
      </c>
      <c r="D265" s="143" t="s">
        <v>162</v>
      </c>
      <c r="E265" s="144" t="s">
        <v>352</v>
      </c>
      <c r="F265" s="145" t="s">
        <v>353</v>
      </c>
      <c r="G265" s="146" t="s">
        <v>165</v>
      </c>
      <c r="H265" s="147">
        <v>7.1760000000000002</v>
      </c>
      <c r="I265" s="148">
        <v>0</v>
      </c>
      <c r="J265" s="148">
        <f>ROUND(I265*H265,2)</f>
        <v>0</v>
      </c>
      <c r="K265" s="145" t="s">
        <v>166</v>
      </c>
      <c r="L265" s="31"/>
      <c r="M265" s="149" t="s">
        <v>1</v>
      </c>
      <c r="N265" s="150" t="s">
        <v>39</v>
      </c>
      <c r="O265" s="151">
        <v>0.14399999999999999</v>
      </c>
      <c r="P265" s="151">
        <f>O265*H265</f>
        <v>1.033344</v>
      </c>
      <c r="Q265" s="151">
        <v>3.6000000000000001E-5</v>
      </c>
      <c r="R265" s="151">
        <f>Q265*H265</f>
        <v>2.5833600000000001E-4</v>
      </c>
      <c r="S265" s="151">
        <v>0</v>
      </c>
      <c r="T265" s="152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53" t="s">
        <v>167</v>
      </c>
      <c r="AT265" s="153" t="s">
        <v>162</v>
      </c>
      <c r="AU265" s="153" t="s">
        <v>81</v>
      </c>
      <c r="AY265" s="18" t="s">
        <v>160</v>
      </c>
      <c r="BE265" s="154">
        <f>IF(N265="základní",J265,0)</f>
        <v>0</v>
      </c>
      <c r="BF265" s="154">
        <f>IF(N265="snížená",J265,0)</f>
        <v>0</v>
      </c>
      <c r="BG265" s="154">
        <f>IF(N265="zákl. přenesená",J265,0)</f>
        <v>0</v>
      </c>
      <c r="BH265" s="154">
        <f>IF(N265="sníž. přenesená",J265,0)</f>
        <v>0</v>
      </c>
      <c r="BI265" s="154">
        <f>IF(N265="nulová",J265,0)</f>
        <v>0</v>
      </c>
      <c r="BJ265" s="18" t="s">
        <v>19</v>
      </c>
      <c r="BK265" s="154">
        <f>ROUND(I265*H265,2)</f>
        <v>0</v>
      </c>
      <c r="BL265" s="18" t="s">
        <v>167</v>
      </c>
      <c r="BM265" s="153" t="s">
        <v>354</v>
      </c>
    </row>
    <row r="266" spans="1:65" s="2" customFormat="1" x14ac:dyDescent="0.2">
      <c r="A266" s="30"/>
      <c r="B266" s="31"/>
      <c r="C266" s="30"/>
      <c r="D266" s="155" t="s">
        <v>169</v>
      </c>
      <c r="E266" s="30"/>
      <c r="F266" s="156" t="s">
        <v>355</v>
      </c>
      <c r="G266" s="30"/>
      <c r="H266" s="30"/>
      <c r="I266" s="30"/>
      <c r="J266" s="30"/>
      <c r="K266" s="30"/>
      <c r="L266" s="31"/>
      <c r="M266" s="157"/>
      <c r="N266" s="158"/>
      <c r="O266" s="56"/>
      <c r="P266" s="56"/>
      <c r="Q266" s="56"/>
      <c r="R266" s="56"/>
      <c r="S266" s="56"/>
      <c r="T266" s="57"/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T266" s="18" t="s">
        <v>169</v>
      </c>
      <c r="AU266" s="18" t="s">
        <v>81</v>
      </c>
    </row>
    <row r="267" spans="1:65" s="2" customFormat="1" ht="16.5" customHeight="1" x14ac:dyDescent="0.2">
      <c r="A267" s="30"/>
      <c r="B267" s="142"/>
      <c r="C267" s="143" t="s">
        <v>356</v>
      </c>
      <c r="D267" s="143" t="s">
        <v>162</v>
      </c>
      <c r="E267" s="144" t="s">
        <v>357</v>
      </c>
      <c r="F267" s="145" t="s">
        <v>358</v>
      </c>
      <c r="G267" s="146" t="s">
        <v>245</v>
      </c>
      <c r="H267" s="147">
        <v>0.27700000000000002</v>
      </c>
      <c r="I267" s="148">
        <v>0</v>
      </c>
      <c r="J267" s="148">
        <f>ROUND(I267*H267,2)</f>
        <v>0</v>
      </c>
      <c r="K267" s="145" t="s">
        <v>166</v>
      </c>
      <c r="L267" s="31"/>
      <c r="M267" s="149" t="s">
        <v>1</v>
      </c>
      <c r="N267" s="150" t="s">
        <v>39</v>
      </c>
      <c r="O267" s="151">
        <v>40.591000000000001</v>
      </c>
      <c r="P267" s="151">
        <f>O267*H267</f>
        <v>11.243707000000001</v>
      </c>
      <c r="Q267" s="151">
        <v>1.0382169999999999</v>
      </c>
      <c r="R267" s="151">
        <f>Q267*H267</f>
        <v>0.28758610900000003</v>
      </c>
      <c r="S267" s="151">
        <v>0</v>
      </c>
      <c r="T267" s="152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53" t="s">
        <v>167</v>
      </c>
      <c r="AT267" s="153" t="s">
        <v>162</v>
      </c>
      <c r="AU267" s="153" t="s">
        <v>81</v>
      </c>
      <c r="AY267" s="18" t="s">
        <v>160</v>
      </c>
      <c r="BE267" s="154">
        <f>IF(N267="základní",J267,0)</f>
        <v>0</v>
      </c>
      <c r="BF267" s="154">
        <f>IF(N267="snížená",J267,0)</f>
        <v>0</v>
      </c>
      <c r="BG267" s="154">
        <f>IF(N267="zákl. přenesená",J267,0)</f>
        <v>0</v>
      </c>
      <c r="BH267" s="154">
        <f>IF(N267="sníž. přenesená",J267,0)</f>
        <v>0</v>
      </c>
      <c r="BI267" s="154">
        <f>IF(N267="nulová",J267,0)</f>
        <v>0</v>
      </c>
      <c r="BJ267" s="18" t="s">
        <v>19</v>
      </c>
      <c r="BK267" s="154">
        <f>ROUND(I267*H267,2)</f>
        <v>0</v>
      </c>
      <c r="BL267" s="18" t="s">
        <v>167</v>
      </c>
      <c r="BM267" s="153" t="s">
        <v>359</v>
      </c>
    </row>
    <row r="268" spans="1:65" s="2" customFormat="1" ht="19.5" x14ac:dyDescent="0.2">
      <c r="A268" s="30"/>
      <c r="B268" s="31"/>
      <c r="C268" s="30"/>
      <c r="D268" s="155" t="s">
        <v>169</v>
      </c>
      <c r="E268" s="30"/>
      <c r="F268" s="156" t="s">
        <v>360</v>
      </c>
      <c r="G268" s="30"/>
      <c r="H268" s="30"/>
      <c r="I268" s="30"/>
      <c r="J268" s="30"/>
      <c r="K268" s="30"/>
      <c r="L268" s="31"/>
      <c r="M268" s="157"/>
      <c r="N268" s="158"/>
      <c r="O268" s="56"/>
      <c r="P268" s="56"/>
      <c r="Q268" s="56"/>
      <c r="R268" s="56"/>
      <c r="S268" s="56"/>
      <c r="T268" s="57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T268" s="18" t="s">
        <v>169</v>
      </c>
      <c r="AU268" s="18" t="s">
        <v>81</v>
      </c>
    </row>
    <row r="269" spans="1:65" s="14" customFormat="1" x14ac:dyDescent="0.2">
      <c r="B269" s="165"/>
      <c r="D269" s="155" t="s">
        <v>171</v>
      </c>
      <c r="E269" s="166" t="s">
        <v>1</v>
      </c>
      <c r="F269" s="167" t="s">
        <v>361</v>
      </c>
      <c r="H269" s="168">
        <v>0.27700000000000002</v>
      </c>
      <c r="L269" s="165"/>
      <c r="M269" s="169"/>
      <c r="N269" s="170"/>
      <c r="O269" s="170"/>
      <c r="P269" s="170"/>
      <c r="Q269" s="170"/>
      <c r="R269" s="170"/>
      <c r="S269" s="170"/>
      <c r="T269" s="171"/>
      <c r="AT269" s="166" t="s">
        <v>171</v>
      </c>
      <c r="AU269" s="166" t="s">
        <v>81</v>
      </c>
      <c r="AV269" s="14" t="s">
        <v>81</v>
      </c>
      <c r="AW269" s="14" t="s">
        <v>31</v>
      </c>
      <c r="AX269" s="14" t="s">
        <v>19</v>
      </c>
      <c r="AY269" s="166" t="s">
        <v>160</v>
      </c>
    </row>
    <row r="270" spans="1:65" s="2" customFormat="1" ht="24" customHeight="1" x14ac:dyDescent="0.2">
      <c r="A270" s="30"/>
      <c r="B270" s="142"/>
      <c r="C270" s="143" t="s">
        <v>362</v>
      </c>
      <c r="D270" s="143" t="s">
        <v>162</v>
      </c>
      <c r="E270" s="144" t="s">
        <v>363</v>
      </c>
      <c r="F270" s="145" t="s">
        <v>364</v>
      </c>
      <c r="G270" s="146" t="s">
        <v>245</v>
      </c>
      <c r="H270" s="147">
        <v>0.14199999999999999</v>
      </c>
      <c r="I270" s="148">
        <v>0</v>
      </c>
      <c r="J270" s="148">
        <f>ROUND(I270*H270,2)</f>
        <v>0</v>
      </c>
      <c r="K270" s="145" t="s">
        <v>166</v>
      </c>
      <c r="L270" s="31"/>
      <c r="M270" s="149" t="s">
        <v>1</v>
      </c>
      <c r="N270" s="150" t="s">
        <v>39</v>
      </c>
      <c r="O270" s="151">
        <v>13.507999999999999</v>
      </c>
      <c r="P270" s="151">
        <f>O270*H270</f>
        <v>1.9181359999999996</v>
      </c>
      <c r="Q270" s="151">
        <v>1.0597380000000001</v>
      </c>
      <c r="R270" s="151">
        <f>Q270*H270</f>
        <v>0.150482796</v>
      </c>
      <c r="S270" s="151">
        <v>0</v>
      </c>
      <c r="T270" s="152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53" t="s">
        <v>167</v>
      </c>
      <c r="AT270" s="153" t="s">
        <v>162</v>
      </c>
      <c r="AU270" s="153" t="s">
        <v>81</v>
      </c>
      <c r="AY270" s="18" t="s">
        <v>160</v>
      </c>
      <c r="BE270" s="154">
        <f>IF(N270="základní",J270,0)</f>
        <v>0</v>
      </c>
      <c r="BF270" s="154">
        <f>IF(N270="snížená",J270,0)</f>
        <v>0</v>
      </c>
      <c r="BG270" s="154">
        <f>IF(N270="zákl. přenesená",J270,0)</f>
        <v>0</v>
      </c>
      <c r="BH270" s="154">
        <f>IF(N270="sníž. přenesená",J270,0)</f>
        <v>0</v>
      </c>
      <c r="BI270" s="154">
        <f>IF(N270="nulová",J270,0)</f>
        <v>0</v>
      </c>
      <c r="BJ270" s="18" t="s">
        <v>19</v>
      </c>
      <c r="BK270" s="154">
        <f>ROUND(I270*H270,2)</f>
        <v>0</v>
      </c>
      <c r="BL270" s="18" t="s">
        <v>167</v>
      </c>
      <c r="BM270" s="153" t="s">
        <v>365</v>
      </c>
    </row>
    <row r="271" spans="1:65" s="2" customFormat="1" ht="19.5" x14ac:dyDescent="0.2">
      <c r="A271" s="30"/>
      <c r="B271" s="31"/>
      <c r="C271" s="30"/>
      <c r="D271" s="155" t="s">
        <v>169</v>
      </c>
      <c r="E271" s="30"/>
      <c r="F271" s="156" t="s">
        <v>366</v>
      </c>
      <c r="G271" s="30"/>
      <c r="H271" s="30"/>
      <c r="I271" s="30"/>
      <c r="J271" s="30"/>
      <c r="K271" s="30"/>
      <c r="L271" s="31"/>
      <c r="M271" s="157"/>
      <c r="N271" s="158"/>
      <c r="O271" s="56"/>
      <c r="P271" s="56"/>
      <c r="Q271" s="56"/>
      <c r="R271" s="56"/>
      <c r="S271" s="56"/>
      <c r="T271" s="57"/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T271" s="18" t="s">
        <v>169</v>
      </c>
      <c r="AU271" s="18" t="s">
        <v>81</v>
      </c>
    </row>
    <row r="272" spans="1:65" s="13" customFormat="1" x14ac:dyDescent="0.2">
      <c r="B272" s="159"/>
      <c r="D272" s="155" t="s">
        <v>171</v>
      </c>
      <c r="E272" s="160" t="s">
        <v>1</v>
      </c>
      <c r="F272" s="161" t="s">
        <v>367</v>
      </c>
      <c r="H272" s="160" t="s">
        <v>1</v>
      </c>
      <c r="L272" s="159"/>
      <c r="M272" s="162"/>
      <c r="N272" s="163"/>
      <c r="O272" s="163"/>
      <c r="P272" s="163"/>
      <c r="Q272" s="163"/>
      <c r="R272" s="163"/>
      <c r="S272" s="163"/>
      <c r="T272" s="164"/>
      <c r="AT272" s="160" t="s">
        <v>171</v>
      </c>
      <c r="AU272" s="160" t="s">
        <v>81</v>
      </c>
      <c r="AV272" s="13" t="s">
        <v>19</v>
      </c>
      <c r="AW272" s="13" t="s">
        <v>31</v>
      </c>
      <c r="AX272" s="13" t="s">
        <v>74</v>
      </c>
      <c r="AY272" s="160" t="s">
        <v>160</v>
      </c>
    </row>
    <row r="273" spans="1:65" s="14" customFormat="1" x14ac:dyDescent="0.2">
      <c r="B273" s="165"/>
      <c r="D273" s="155" t="s">
        <v>171</v>
      </c>
      <c r="E273" s="166" t="s">
        <v>1</v>
      </c>
      <c r="F273" s="167" t="s">
        <v>368</v>
      </c>
      <c r="H273" s="168">
        <v>0.14199999999999999</v>
      </c>
      <c r="L273" s="165"/>
      <c r="M273" s="169"/>
      <c r="N273" s="170"/>
      <c r="O273" s="170"/>
      <c r="P273" s="170"/>
      <c r="Q273" s="170"/>
      <c r="R273" s="170"/>
      <c r="S273" s="170"/>
      <c r="T273" s="171"/>
      <c r="AT273" s="166" t="s">
        <v>171</v>
      </c>
      <c r="AU273" s="166" t="s">
        <v>81</v>
      </c>
      <c r="AV273" s="14" t="s">
        <v>81</v>
      </c>
      <c r="AW273" s="14" t="s">
        <v>31</v>
      </c>
      <c r="AX273" s="14" t="s">
        <v>19</v>
      </c>
      <c r="AY273" s="166" t="s">
        <v>160</v>
      </c>
    </row>
    <row r="274" spans="1:65" s="2" customFormat="1" ht="24" customHeight="1" x14ac:dyDescent="0.2">
      <c r="A274" s="30"/>
      <c r="B274" s="142"/>
      <c r="C274" s="143" t="s">
        <v>369</v>
      </c>
      <c r="D274" s="143" t="s">
        <v>162</v>
      </c>
      <c r="E274" s="144" t="s">
        <v>370</v>
      </c>
      <c r="F274" s="145" t="s">
        <v>371</v>
      </c>
      <c r="G274" s="146" t="s">
        <v>179</v>
      </c>
      <c r="H274" s="147">
        <v>0.39200000000000002</v>
      </c>
      <c r="I274" s="148">
        <v>0</v>
      </c>
      <c r="J274" s="148">
        <f>ROUND(I274*H274,2)</f>
        <v>0</v>
      </c>
      <c r="K274" s="145" t="s">
        <v>166</v>
      </c>
      <c r="L274" s="31"/>
      <c r="M274" s="149" t="s">
        <v>1</v>
      </c>
      <c r="N274" s="150" t="s">
        <v>39</v>
      </c>
      <c r="O274" s="151">
        <v>0.69599999999999995</v>
      </c>
      <c r="P274" s="151">
        <f>O274*H274</f>
        <v>0.27283200000000002</v>
      </c>
      <c r="Q274" s="151">
        <v>0</v>
      </c>
      <c r="R274" s="151">
        <f>Q274*H274</f>
        <v>0</v>
      </c>
      <c r="S274" s="151">
        <v>0</v>
      </c>
      <c r="T274" s="152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53" t="s">
        <v>167</v>
      </c>
      <c r="AT274" s="153" t="s">
        <v>162</v>
      </c>
      <c r="AU274" s="153" t="s">
        <v>81</v>
      </c>
      <c r="AY274" s="18" t="s">
        <v>160</v>
      </c>
      <c r="BE274" s="154">
        <f>IF(N274="základní",J274,0)</f>
        <v>0</v>
      </c>
      <c r="BF274" s="154">
        <f>IF(N274="snížená",J274,0)</f>
        <v>0</v>
      </c>
      <c r="BG274" s="154">
        <f>IF(N274="zákl. přenesená",J274,0)</f>
        <v>0</v>
      </c>
      <c r="BH274" s="154">
        <f>IF(N274="sníž. přenesená",J274,0)</f>
        <v>0</v>
      </c>
      <c r="BI274" s="154">
        <f>IF(N274="nulová",J274,0)</f>
        <v>0</v>
      </c>
      <c r="BJ274" s="18" t="s">
        <v>19</v>
      </c>
      <c r="BK274" s="154">
        <f>ROUND(I274*H274,2)</f>
        <v>0</v>
      </c>
      <c r="BL274" s="18" t="s">
        <v>167</v>
      </c>
      <c r="BM274" s="153" t="s">
        <v>372</v>
      </c>
    </row>
    <row r="275" spans="1:65" s="2" customFormat="1" ht="19.5" x14ac:dyDescent="0.2">
      <c r="A275" s="30"/>
      <c r="B275" s="31"/>
      <c r="C275" s="30"/>
      <c r="D275" s="155" t="s">
        <v>169</v>
      </c>
      <c r="E275" s="30"/>
      <c r="F275" s="156" t="s">
        <v>373</v>
      </c>
      <c r="G275" s="30"/>
      <c r="H275" s="30"/>
      <c r="I275" s="30"/>
      <c r="J275" s="30"/>
      <c r="K275" s="30"/>
      <c r="L275" s="31"/>
      <c r="M275" s="157"/>
      <c r="N275" s="158"/>
      <c r="O275" s="56"/>
      <c r="P275" s="56"/>
      <c r="Q275" s="56"/>
      <c r="R275" s="56"/>
      <c r="S275" s="56"/>
      <c r="T275" s="57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T275" s="18" t="s">
        <v>169</v>
      </c>
      <c r="AU275" s="18" t="s">
        <v>81</v>
      </c>
    </row>
    <row r="276" spans="1:65" s="13" customFormat="1" x14ac:dyDescent="0.2">
      <c r="B276" s="159"/>
      <c r="D276" s="155" t="s">
        <v>171</v>
      </c>
      <c r="E276" s="160" t="s">
        <v>1</v>
      </c>
      <c r="F276" s="161" t="s">
        <v>374</v>
      </c>
      <c r="H276" s="160" t="s">
        <v>1</v>
      </c>
      <c r="L276" s="159"/>
      <c r="M276" s="162"/>
      <c r="N276" s="163"/>
      <c r="O276" s="163"/>
      <c r="P276" s="163"/>
      <c r="Q276" s="163"/>
      <c r="R276" s="163"/>
      <c r="S276" s="163"/>
      <c r="T276" s="164"/>
      <c r="AT276" s="160" t="s">
        <v>171</v>
      </c>
      <c r="AU276" s="160" t="s">
        <v>81</v>
      </c>
      <c r="AV276" s="13" t="s">
        <v>19</v>
      </c>
      <c r="AW276" s="13" t="s">
        <v>31</v>
      </c>
      <c r="AX276" s="13" t="s">
        <v>74</v>
      </c>
      <c r="AY276" s="160" t="s">
        <v>160</v>
      </c>
    </row>
    <row r="277" spans="1:65" s="14" customFormat="1" x14ac:dyDescent="0.2">
      <c r="B277" s="165"/>
      <c r="D277" s="155" t="s">
        <v>171</v>
      </c>
      <c r="E277" s="166" t="s">
        <v>1</v>
      </c>
      <c r="F277" s="167" t="s">
        <v>375</v>
      </c>
      <c r="H277" s="168">
        <v>0.39200000000000002</v>
      </c>
      <c r="L277" s="165"/>
      <c r="M277" s="169"/>
      <c r="N277" s="170"/>
      <c r="O277" s="170"/>
      <c r="P277" s="170"/>
      <c r="Q277" s="170"/>
      <c r="R277" s="170"/>
      <c r="S277" s="170"/>
      <c r="T277" s="171"/>
      <c r="AT277" s="166" t="s">
        <v>171</v>
      </c>
      <c r="AU277" s="166" t="s">
        <v>81</v>
      </c>
      <c r="AV277" s="14" t="s">
        <v>81</v>
      </c>
      <c r="AW277" s="14" t="s">
        <v>31</v>
      </c>
      <c r="AX277" s="14" t="s">
        <v>19</v>
      </c>
      <c r="AY277" s="166" t="s">
        <v>160</v>
      </c>
    </row>
    <row r="278" spans="1:65" s="2" customFormat="1" ht="24" customHeight="1" x14ac:dyDescent="0.2">
      <c r="A278" s="30"/>
      <c r="B278" s="142"/>
      <c r="C278" s="143" t="s">
        <v>376</v>
      </c>
      <c r="D278" s="143" t="s">
        <v>162</v>
      </c>
      <c r="E278" s="144" t="s">
        <v>377</v>
      </c>
      <c r="F278" s="145" t="s">
        <v>378</v>
      </c>
      <c r="G278" s="146" t="s">
        <v>179</v>
      </c>
      <c r="H278" s="147">
        <v>7</v>
      </c>
      <c r="I278" s="148">
        <v>0</v>
      </c>
      <c r="J278" s="148">
        <f>ROUND(I278*H278,2)</f>
        <v>0</v>
      </c>
      <c r="K278" s="145" t="s">
        <v>166</v>
      </c>
      <c r="L278" s="31"/>
      <c r="M278" s="149" t="s">
        <v>1</v>
      </c>
      <c r="N278" s="150" t="s">
        <v>39</v>
      </c>
      <c r="O278" s="151">
        <v>0.69599999999999995</v>
      </c>
      <c r="P278" s="151">
        <f>O278*H278</f>
        <v>4.8719999999999999</v>
      </c>
      <c r="Q278" s="151">
        <v>0</v>
      </c>
      <c r="R278" s="151">
        <f>Q278*H278</f>
        <v>0</v>
      </c>
      <c r="S278" s="151">
        <v>0</v>
      </c>
      <c r="T278" s="152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53" t="s">
        <v>167</v>
      </c>
      <c r="AT278" s="153" t="s">
        <v>162</v>
      </c>
      <c r="AU278" s="153" t="s">
        <v>81</v>
      </c>
      <c r="AY278" s="18" t="s">
        <v>160</v>
      </c>
      <c r="BE278" s="154">
        <f>IF(N278="základní",J278,0)</f>
        <v>0</v>
      </c>
      <c r="BF278" s="154">
        <f>IF(N278="snížená",J278,0)</f>
        <v>0</v>
      </c>
      <c r="BG278" s="154">
        <f>IF(N278="zákl. přenesená",J278,0)</f>
        <v>0</v>
      </c>
      <c r="BH278" s="154">
        <f>IF(N278="sníž. přenesená",J278,0)</f>
        <v>0</v>
      </c>
      <c r="BI278" s="154">
        <f>IF(N278="nulová",J278,0)</f>
        <v>0</v>
      </c>
      <c r="BJ278" s="18" t="s">
        <v>19</v>
      </c>
      <c r="BK278" s="154">
        <f>ROUND(I278*H278,2)</f>
        <v>0</v>
      </c>
      <c r="BL278" s="18" t="s">
        <v>167</v>
      </c>
      <c r="BM278" s="153" t="s">
        <v>379</v>
      </c>
    </row>
    <row r="279" spans="1:65" s="2" customFormat="1" ht="19.5" x14ac:dyDescent="0.2">
      <c r="A279" s="30"/>
      <c r="B279" s="31"/>
      <c r="C279" s="30"/>
      <c r="D279" s="155" t="s">
        <v>169</v>
      </c>
      <c r="E279" s="30"/>
      <c r="F279" s="156" t="s">
        <v>380</v>
      </c>
      <c r="G279" s="30"/>
      <c r="H279" s="30"/>
      <c r="I279" s="30"/>
      <c r="J279" s="30"/>
      <c r="K279" s="30"/>
      <c r="L279" s="31"/>
      <c r="M279" s="157"/>
      <c r="N279" s="158"/>
      <c r="O279" s="56"/>
      <c r="P279" s="56"/>
      <c r="Q279" s="56"/>
      <c r="R279" s="56"/>
      <c r="S279" s="56"/>
      <c r="T279" s="57"/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T279" s="18" t="s">
        <v>169</v>
      </c>
      <c r="AU279" s="18" t="s">
        <v>81</v>
      </c>
    </row>
    <row r="280" spans="1:65" s="13" customFormat="1" x14ac:dyDescent="0.2">
      <c r="B280" s="159"/>
      <c r="D280" s="155" t="s">
        <v>171</v>
      </c>
      <c r="E280" s="160" t="s">
        <v>1</v>
      </c>
      <c r="F280" s="161" t="s">
        <v>381</v>
      </c>
      <c r="H280" s="160" t="s">
        <v>1</v>
      </c>
      <c r="L280" s="159"/>
      <c r="M280" s="162"/>
      <c r="N280" s="163"/>
      <c r="O280" s="163"/>
      <c r="P280" s="163"/>
      <c r="Q280" s="163"/>
      <c r="R280" s="163"/>
      <c r="S280" s="163"/>
      <c r="T280" s="164"/>
      <c r="AT280" s="160" t="s">
        <v>171</v>
      </c>
      <c r="AU280" s="160" t="s">
        <v>81</v>
      </c>
      <c r="AV280" s="13" t="s">
        <v>19</v>
      </c>
      <c r="AW280" s="13" t="s">
        <v>31</v>
      </c>
      <c r="AX280" s="13" t="s">
        <v>74</v>
      </c>
      <c r="AY280" s="160" t="s">
        <v>160</v>
      </c>
    </row>
    <row r="281" spans="1:65" s="14" customFormat="1" x14ac:dyDescent="0.2">
      <c r="B281" s="165"/>
      <c r="D281" s="155" t="s">
        <v>171</v>
      </c>
      <c r="E281" s="166" t="s">
        <v>1</v>
      </c>
      <c r="F281" s="167" t="s">
        <v>382</v>
      </c>
      <c r="H281" s="168">
        <v>7</v>
      </c>
      <c r="L281" s="165"/>
      <c r="M281" s="169"/>
      <c r="N281" s="170"/>
      <c r="O281" s="170"/>
      <c r="P281" s="170"/>
      <c r="Q281" s="170"/>
      <c r="R281" s="170"/>
      <c r="S281" s="170"/>
      <c r="T281" s="171"/>
      <c r="AT281" s="166" t="s">
        <v>171</v>
      </c>
      <c r="AU281" s="166" t="s">
        <v>81</v>
      </c>
      <c r="AV281" s="14" t="s">
        <v>81</v>
      </c>
      <c r="AW281" s="14" t="s">
        <v>31</v>
      </c>
      <c r="AX281" s="14" t="s">
        <v>74</v>
      </c>
      <c r="AY281" s="166" t="s">
        <v>160</v>
      </c>
    </row>
    <row r="282" spans="1:65" s="15" customFormat="1" x14ac:dyDescent="0.2">
      <c r="B282" s="172"/>
      <c r="D282" s="155" t="s">
        <v>171</v>
      </c>
      <c r="E282" s="173" t="s">
        <v>1</v>
      </c>
      <c r="F282" s="174" t="s">
        <v>176</v>
      </c>
      <c r="H282" s="175">
        <v>7</v>
      </c>
      <c r="L282" s="172"/>
      <c r="M282" s="176"/>
      <c r="N282" s="177"/>
      <c r="O282" s="177"/>
      <c r="P282" s="177"/>
      <c r="Q282" s="177"/>
      <c r="R282" s="177"/>
      <c r="S282" s="177"/>
      <c r="T282" s="178"/>
      <c r="AT282" s="173" t="s">
        <v>171</v>
      </c>
      <c r="AU282" s="173" t="s">
        <v>81</v>
      </c>
      <c r="AV282" s="15" t="s">
        <v>167</v>
      </c>
      <c r="AW282" s="15" t="s">
        <v>31</v>
      </c>
      <c r="AX282" s="15" t="s">
        <v>19</v>
      </c>
      <c r="AY282" s="173" t="s">
        <v>160</v>
      </c>
    </row>
    <row r="283" spans="1:65" s="2" customFormat="1" ht="16.5" customHeight="1" x14ac:dyDescent="0.2">
      <c r="A283" s="30"/>
      <c r="B283" s="142"/>
      <c r="C283" s="143" t="s">
        <v>383</v>
      </c>
      <c r="D283" s="143" t="s">
        <v>162</v>
      </c>
      <c r="E283" s="144" t="s">
        <v>384</v>
      </c>
      <c r="F283" s="145" t="s">
        <v>385</v>
      </c>
      <c r="G283" s="146" t="s">
        <v>165</v>
      </c>
      <c r="H283" s="147">
        <v>16.102</v>
      </c>
      <c r="I283" s="148">
        <v>0</v>
      </c>
      <c r="J283" s="148">
        <f>ROUND(I283*H283,2)</f>
        <v>0</v>
      </c>
      <c r="K283" s="145" t="s">
        <v>166</v>
      </c>
      <c r="L283" s="31"/>
      <c r="M283" s="149" t="s">
        <v>1</v>
      </c>
      <c r="N283" s="150" t="s">
        <v>39</v>
      </c>
      <c r="O283" s="151">
        <v>0.39700000000000002</v>
      </c>
      <c r="P283" s="151">
        <f>O283*H283</f>
        <v>6.3924940000000001</v>
      </c>
      <c r="Q283" s="151">
        <v>1.4357E-3</v>
      </c>
      <c r="R283" s="151">
        <f>Q283*H283</f>
        <v>2.31176414E-2</v>
      </c>
      <c r="S283" s="151">
        <v>0</v>
      </c>
      <c r="T283" s="152">
        <f>S283*H283</f>
        <v>0</v>
      </c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153" t="s">
        <v>167</v>
      </c>
      <c r="AT283" s="153" t="s">
        <v>162</v>
      </c>
      <c r="AU283" s="153" t="s">
        <v>81</v>
      </c>
      <c r="AY283" s="18" t="s">
        <v>160</v>
      </c>
      <c r="BE283" s="154">
        <f>IF(N283="základní",J283,0)</f>
        <v>0</v>
      </c>
      <c r="BF283" s="154">
        <f>IF(N283="snížená",J283,0)</f>
        <v>0</v>
      </c>
      <c r="BG283" s="154">
        <f>IF(N283="zákl. přenesená",J283,0)</f>
        <v>0</v>
      </c>
      <c r="BH283" s="154">
        <f>IF(N283="sníž. přenesená",J283,0)</f>
        <v>0</v>
      </c>
      <c r="BI283" s="154">
        <f>IF(N283="nulová",J283,0)</f>
        <v>0</v>
      </c>
      <c r="BJ283" s="18" t="s">
        <v>19</v>
      </c>
      <c r="BK283" s="154">
        <f>ROUND(I283*H283,2)</f>
        <v>0</v>
      </c>
      <c r="BL283" s="18" t="s">
        <v>167</v>
      </c>
      <c r="BM283" s="153" t="s">
        <v>386</v>
      </c>
    </row>
    <row r="284" spans="1:65" s="2" customFormat="1" x14ac:dyDescent="0.2">
      <c r="A284" s="30"/>
      <c r="B284" s="31"/>
      <c r="C284" s="30"/>
      <c r="D284" s="155" t="s">
        <v>169</v>
      </c>
      <c r="E284" s="30"/>
      <c r="F284" s="156" t="s">
        <v>387</v>
      </c>
      <c r="G284" s="30"/>
      <c r="H284" s="30"/>
      <c r="I284" s="30"/>
      <c r="J284" s="30"/>
      <c r="K284" s="30"/>
      <c r="L284" s="31"/>
      <c r="M284" s="157"/>
      <c r="N284" s="158"/>
      <c r="O284" s="56"/>
      <c r="P284" s="56"/>
      <c r="Q284" s="56"/>
      <c r="R284" s="56"/>
      <c r="S284" s="56"/>
      <c r="T284" s="57"/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T284" s="18" t="s">
        <v>169</v>
      </c>
      <c r="AU284" s="18" t="s">
        <v>81</v>
      </c>
    </row>
    <row r="285" spans="1:65" s="13" customFormat="1" x14ac:dyDescent="0.2">
      <c r="B285" s="159"/>
      <c r="D285" s="155" t="s">
        <v>171</v>
      </c>
      <c r="E285" s="160" t="s">
        <v>1</v>
      </c>
      <c r="F285" s="161" t="s">
        <v>388</v>
      </c>
      <c r="H285" s="160" t="s">
        <v>1</v>
      </c>
      <c r="L285" s="159"/>
      <c r="M285" s="162"/>
      <c r="N285" s="163"/>
      <c r="O285" s="163"/>
      <c r="P285" s="163"/>
      <c r="Q285" s="163"/>
      <c r="R285" s="163"/>
      <c r="S285" s="163"/>
      <c r="T285" s="164"/>
      <c r="AT285" s="160" t="s">
        <v>171</v>
      </c>
      <c r="AU285" s="160" t="s">
        <v>81</v>
      </c>
      <c r="AV285" s="13" t="s">
        <v>19</v>
      </c>
      <c r="AW285" s="13" t="s">
        <v>31</v>
      </c>
      <c r="AX285" s="13" t="s">
        <v>74</v>
      </c>
      <c r="AY285" s="160" t="s">
        <v>160</v>
      </c>
    </row>
    <row r="286" spans="1:65" s="13" customFormat="1" x14ac:dyDescent="0.2">
      <c r="B286" s="159"/>
      <c r="D286" s="155" t="s">
        <v>171</v>
      </c>
      <c r="E286" s="160" t="s">
        <v>1</v>
      </c>
      <c r="F286" s="161" t="s">
        <v>381</v>
      </c>
      <c r="H286" s="160" t="s">
        <v>1</v>
      </c>
      <c r="L286" s="159"/>
      <c r="M286" s="162"/>
      <c r="N286" s="163"/>
      <c r="O286" s="163"/>
      <c r="P286" s="163"/>
      <c r="Q286" s="163"/>
      <c r="R286" s="163"/>
      <c r="S286" s="163"/>
      <c r="T286" s="164"/>
      <c r="AT286" s="160" t="s">
        <v>171</v>
      </c>
      <c r="AU286" s="160" t="s">
        <v>81</v>
      </c>
      <c r="AV286" s="13" t="s">
        <v>19</v>
      </c>
      <c r="AW286" s="13" t="s">
        <v>31</v>
      </c>
      <c r="AX286" s="13" t="s">
        <v>74</v>
      </c>
      <c r="AY286" s="160" t="s">
        <v>160</v>
      </c>
    </row>
    <row r="287" spans="1:65" s="14" customFormat="1" x14ac:dyDescent="0.2">
      <c r="B287" s="165"/>
      <c r="D287" s="155" t="s">
        <v>171</v>
      </c>
      <c r="E287" s="166" t="s">
        <v>1</v>
      </c>
      <c r="F287" s="167" t="s">
        <v>389</v>
      </c>
      <c r="H287" s="168">
        <v>11.2</v>
      </c>
      <c r="L287" s="165"/>
      <c r="M287" s="169"/>
      <c r="N287" s="170"/>
      <c r="O287" s="170"/>
      <c r="P287" s="170"/>
      <c r="Q287" s="170"/>
      <c r="R287" s="170"/>
      <c r="S287" s="170"/>
      <c r="T287" s="171"/>
      <c r="AT287" s="166" t="s">
        <v>171</v>
      </c>
      <c r="AU287" s="166" t="s">
        <v>81</v>
      </c>
      <c r="AV287" s="14" t="s">
        <v>81</v>
      </c>
      <c r="AW287" s="14" t="s">
        <v>31</v>
      </c>
      <c r="AX287" s="14" t="s">
        <v>74</v>
      </c>
      <c r="AY287" s="166" t="s">
        <v>160</v>
      </c>
    </row>
    <row r="288" spans="1:65" s="14" customFormat="1" x14ac:dyDescent="0.2">
      <c r="B288" s="165"/>
      <c r="D288" s="155" t="s">
        <v>171</v>
      </c>
      <c r="E288" s="166" t="s">
        <v>1</v>
      </c>
      <c r="F288" s="167" t="s">
        <v>390</v>
      </c>
      <c r="H288" s="168">
        <v>1.92</v>
      </c>
      <c r="L288" s="165"/>
      <c r="M288" s="169"/>
      <c r="N288" s="170"/>
      <c r="O288" s="170"/>
      <c r="P288" s="170"/>
      <c r="Q288" s="170"/>
      <c r="R288" s="170"/>
      <c r="S288" s="170"/>
      <c r="T288" s="171"/>
      <c r="AT288" s="166" t="s">
        <v>171</v>
      </c>
      <c r="AU288" s="166" t="s">
        <v>81</v>
      </c>
      <c r="AV288" s="14" t="s">
        <v>81</v>
      </c>
      <c r="AW288" s="14" t="s">
        <v>31</v>
      </c>
      <c r="AX288" s="14" t="s">
        <v>74</v>
      </c>
      <c r="AY288" s="166" t="s">
        <v>160</v>
      </c>
    </row>
    <row r="289" spans="1:65" s="13" customFormat="1" x14ac:dyDescent="0.2">
      <c r="B289" s="159"/>
      <c r="D289" s="155" t="s">
        <v>171</v>
      </c>
      <c r="E289" s="160" t="s">
        <v>1</v>
      </c>
      <c r="F289" s="161" t="s">
        <v>288</v>
      </c>
      <c r="H289" s="160" t="s">
        <v>1</v>
      </c>
      <c r="L289" s="159"/>
      <c r="M289" s="162"/>
      <c r="N289" s="163"/>
      <c r="O289" s="163"/>
      <c r="P289" s="163"/>
      <c r="Q289" s="163"/>
      <c r="R289" s="163"/>
      <c r="S289" s="163"/>
      <c r="T289" s="164"/>
      <c r="AT289" s="160" t="s">
        <v>171</v>
      </c>
      <c r="AU289" s="160" t="s">
        <v>81</v>
      </c>
      <c r="AV289" s="13" t="s">
        <v>19</v>
      </c>
      <c r="AW289" s="13" t="s">
        <v>31</v>
      </c>
      <c r="AX289" s="13" t="s">
        <v>74</v>
      </c>
      <c r="AY289" s="160" t="s">
        <v>160</v>
      </c>
    </row>
    <row r="290" spans="1:65" s="14" customFormat="1" x14ac:dyDescent="0.2">
      <c r="B290" s="165"/>
      <c r="D290" s="155" t="s">
        <v>171</v>
      </c>
      <c r="E290" s="166" t="s">
        <v>1</v>
      </c>
      <c r="F290" s="167" t="s">
        <v>391</v>
      </c>
      <c r="H290" s="168">
        <v>0.98</v>
      </c>
      <c r="L290" s="165"/>
      <c r="M290" s="169"/>
      <c r="N290" s="170"/>
      <c r="O290" s="170"/>
      <c r="P290" s="170"/>
      <c r="Q290" s="170"/>
      <c r="R290" s="170"/>
      <c r="S290" s="170"/>
      <c r="T290" s="171"/>
      <c r="AT290" s="166" t="s">
        <v>171</v>
      </c>
      <c r="AU290" s="166" t="s">
        <v>81</v>
      </c>
      <c r="AV290" s="14" t="s">
        <v>81</v>
      </c>
      <c r="AW290" s="14" t="s">
        <v>31</v>
      </c>
      <c r="AX290" s="14" t="s">
        <v>74</v>
      </c>
      <c r="AY290" s="166" t="s">
        <v>160</v>
      </c>
    </row>
    <row r="291" spans="1:65" s="14" customFormat="1" x14ac:dyDescent="0.2">
      <c r="B291" s="165"/>
      <c r="D291" s="155" t="s">
        <v>171</v>
      </c>
      <c r="E291" s="166" t="s">
        <v>1</v>
      </c>
      <c r="F291" s="167" t="s">
        <v>392</v>
      </c>
      <c r="H291" s="168">
        <v>1.4419999999999999</v>
      </c>
      <c r="L291" s="165"/>
      <c r="M291" s="169"/>
      <c r="N291" s="170"/>
      <c r="O291" s="170"/>
      <c r="P291" s="170"/>
      <c r="Q291" s="170"/>
      <c r="R291" s="170"/>
      <c r="S291" s="170"/>
      <c r="T291" s="171"/>
      <c r="AT291" s="166" t="s">
        <v>171</v>
      </c>
      <c r="AU291" s="166" t="s">
        <v>81</v>
      </c>
      <c r="AV291" s="14" t="s">
        <v>81</v>
      </c>
      <c r="AW291" s="14" t="s">
        <v>31</v>
      </c>
      <c r="AX291" s="14" t="s">
        <v>74</v>
      </c>
      <c r="AY291" s="166" t="s">
        <v>160</v>
      </c>
    </row>
    <row r="292" spans="1:65" s="14" customFormat="1" x14ac:dyDescent="0.2">
      <c r="B292" s="165"/>
      <c r="D292" s="155" t="s">
        <v>171</v>
      </c>
      <c r="E292" s="166" t="s">
        <v>1</v>
      </c>
      <c r="F292" s="167" t="s">
        <v>393</v>
      </c>
      <c r="H292" s="168">
        <v>0.56000000000000005</v>
      </c>
      <c r="L292" s="165"/>
      <c r="M292" s="169"/>
      <c r="N292" s="170"/>
      <c r="O292" s="170"/>
      <c r="P292" s="170"/>
      <c r="Q292" s="170"/>
      <c r="R292" s="170"/>
      <c r="S292" s="170"/>
      <c r="T292" s="171"/>
      <c r="AT292" s="166" t="s">
        <v>171</v>
      </c>
      <c r="AU292" s="166" t="s">
        <v>81</v>
      </c>
      <c r="AV292" s="14" t="s">
        <v>81</v>
      </c>
      <c r="AW292" s="14" t="s">
        <v>31</v>
      </c>
      <c r="AX292" s="14" t="s">
        <v>74</v>
      </c>
      <c r="AY292" s="166" t="s">
        <v>160</v>
      </c>
    </row>
    <row r="293" spans="1:65" s="15" customFormat="1" x14ac:dyDescent="0.2">
      <c r="B293" s="172"/>
      <c r="D293" s="155" t="s">
        <v>171</v>
      </c>
      <c r="E293" s="173" t="s">
        <v>1</v>
      </c>
      <c r="F293" s="174" t="s">
        <v>176</v>
      </c>
      <c r="H293" s="175">
        <v>16.102</v>
      </c>
      <c r="L293" s="172"/>
      <c r="M293" s="176"/>
      <c r="N293" s="177"/>
      <c r="O293" s="177"/>
      <c r="P293" s="177"/>
      <c r="Q293" s="177"/>
      <c r="R293" s="177"/>
      <c r="S293" s="177"/>
      <c r="T293" s="178"/>
      <c r="AT293" s="173" t="s">
        <v>171</v>
      </c>
      <c r="AU293" s="173" t="s">
        <v>81</v>
      </c>
      <c r="AV293" s="15" t="s">
        <v>167</v>
      </c>
      <c r="AW293" s="15" t="s">
        <v>31</v>
      </c>
      <c r="AX293" s="15" t="s">
        <v>19</v>
      </c>
      <c r="AY293" s="173" t="s">
        <v>160</v>
      </c>
    </row>
    <row r="294" spans="1:65" s="2" customFormat="1" ht="16.5" customHeight="1" x14ac:dyDescent="0.2">
      <c r="A294" s="30"/>
      <c r="B294" s="142"/>
      <c r="C294" s="143" t="s">
        <v>394</v>
      </c>
      <c r="D294" s="143" t="s">
        <v>162</v>
      </c>
      <c r="E294" s="144" t="s">
        <v>395</v>
      </c>
      <c r="F294" s="145" t="s">
        <v>396</v>
      </c>
      <c r="G294" s="146" t="s">
        <v>165</v>
      </c>
      <c r="H294" s="147">
        <v>16.102</v>
      </c>
      <c r="I294" s="148">
        <v>0</v>
      </c>
      <c r="J294" s="148">
        <f>ROUND(I294*H294,2)</f>
        <v>0</v>
      </c>
      <c r="K294" s="145" t="s">
        <v>166</v>
      </c>
      <c r="L294" s="31"/>
      <c r="M294" s="149" t="s">
        <v>1</v>
      </c>
      <c r="N294" s="150" t="s">
        <v>39</v>
      </c>
      <c r="O294" s="151">
        <v>0.14399999999999999</v>
      </c>
      <c r="P294" s="151">
        <f>O294*H294</f>
        <v>2.3186879999999999</v>
      </c>
      <c r="Q294" s="151">
        <v>3.6000000000000001E-5</v>
      </c>
      <c r="R294" s="151">
        <f>Q294*H294</f>
        <v>5.7967200000000004E-4</v>
      </c>
      <c r="S294" s="151">
        <v>0</v>
      </c>
      <c r="T294" s="152">
        <f>S294*H294</f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53" t="s">
        <v>167</v>
      </c>
      <c r="AT294" s="153" t="s">
        <v>162</v>
      </c>
      <c r="AU294" s="153" t="s">
        <v>81</v>
      </c>
      <c r="AY294" s="18" t="s">
        <v>160</v>
      </c>
      <c r="BE294" s="154">
        <f>IF(N294="základní",J294,0)</f>
        <v>0</v>
      </c>
      <c r="BF294" s="154">
        <f>IF(N294="snížená",J294,0)</f>
        <v>0</v>
      </c>
      <c r="BG294" s="154">
        <f>IF(N294="zákl. přenesená",J294,0)</f>
        <v>0</v>
      </c>
      <c r="BH294" s="154">
        <f>IF(N294="sníž. přenesená",J294,0)</f>
        <v>0</v>
      </c>
      <c r="BI294" s="154">
        <f>IF(N294="nulová",J294,0)</f>
        <v>0</v>
      </c>
      <c r="BJ294" s="18" t="s">
        <v>19</v>
      </c>
      <c r="BK294" s="154">
        <f>ROUND(I294*H294,2)</f>
        <v>0</v>
      </c>
      <c r="BL294" s="18" t="s">
        <v>167</v>
      </c>
      <c r="BM294" s="153" t="s">
        <v>397</v>
      </c>
    </row>
    <row r="295" spans="1:65" s="2" customFormat="1" ht="19.5" x14ac:dyDescent="0.2">
      <c r="A295" s="30"/>
      <c r="B295" s="31"/>
      <c r="C295" s="30"/>
      <c r="D295" s="155" t="s">
        <v>169</v>
      </c>
      <c r="E295" s="30"/>
      <c r="F295" s="156" t="s">
        <v>398</v>
      </c>
      <c r="G295" s="30"/>
      <c r="H295" s="30"/>
      <c r="I295" s="30"/>
      <c r="J295" s="30"/>
      <c r="K295" s="30"/>
      <c r="L295" s="31"/>
      <c r="M295" s="157"/>
      <c r="N295" s="158"/>
      <c r="O295" s="56"/>
      <c r="P295" s="56"/>
      <c r="Q295" s="56"/>
      <c r="R295" s="56"/>
      <c r="S295" s="56"/>
      <c r="T295" s="57"/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T295" s="18" t="s">
        <v>169</v>
      </c>
      <c r="AU295" s="18" t="s">
        <v>81</v>
      </c>
    </row>
    <row r="296" spans="1:65" s="12" customFormat="1" ht="22.9" customHeight="1" x14ac:dyDescent="0.2">
      <c r="B296" s="130"/>
      <c r="D296" s="131" t="s">
        <v>73</v>
      </c>
      <c r="E296" s="140" t="s">
        <v>183</v>
      </c>
      <c r="F296" s="140" t="s">
        <v>399</v>
      </c>
      <c r="J296" s="141">
        <f>BK296</f>
        <v>0</v>
      </c>
      <c r="L296" s="130"/>
      <c r="M296" s="134"/>
      <c r="N296" s="135"/>
      <c r="O296" s="135"/>
      <c r="P296" s="136">
        <f>SUM(P297:P333)</f>
        <v>91.330764000000002</v>
      </c>
      <c r="Q296" s="135"/>
      <c r="R296" s="136">
        <f>SUM(R297:R333)</f>
        <v>21.969801653600005</v>
      </c>
      <c r="S296" s="135"/>
      <c r="T296" s="137">
        <f>SUM(T297:T333)</f>
        <v>0</v>
      </c>
      <c r="AR296" s="131" t="s">
        <v>19</v>
      </c>
      <c r="AT296" s="138" t="s">
        <v>73</v>
      </c>
      <c r="AU296" s="138" t="s">
        <v>19</v>
      </c>
      <c r="AY296" s="131" t="s">
        <v>160</v>
      </c>
      <c r="BK296" s="139">
        <f>SUM(BK297:BK333)</f>
        <v>0</v>
      </c>
    </row>
    <row r="297" spans="1:65" s="2" customFormat="1" ht="16.5" customHeight="1" x14ac:dyDescent="0.2">
      <c r="A297" s="30"/>
      <c r="B297" s="142"/>
      <c r="C297" s="143" t="s">
        <v>400</v>
      </c>
      <c r="D297" s="143" t="s">
        <v>162</v>
      </c>
      <c r="E297" s="144" t="s">
        <v>401</v>
      </c>
      <c r="F297" s="145" t="s">
        <v>402</v>
      </c>
      <c r="G297" s="146" t="s">
        <v>179</v>
      </c>
      <c r="H297" s="147">
        <v>0.84</v>
      </c>
      <c r="I297" s="148">
        <v>0</v>
      </c>
      <c r="J297" s="148">
        <f>ROUND(I297*H297,2)</f>
        <v>0</v>
      </c>
      <c r="K297" s="145" t="s">
        <v>166</v>
      </c>
      <c r="L297" s="31"/>
      <c r="M297" s="149" t="s">
        <v>1</v>
      </c>
      <c r="N297" s="150" t="s">
        <v>39</v>
      </c>
      <c r="O297" s="151">
        <v>2.9790000000000001</v>
      </c>
      <c r="P297" s="151">
        <f>O297*H297</f>
        <v>2.5023599999999999</v>
      </c>
      <c r="Q297" s="151">
        <v>2.4778600000000002</v>
      </c>
      <c r="R297" s="151">
        <f>Q297*H297</f>
        <v>2.0814024</v>
      </c>
      <c r="S297" s="151">
        <v>0</v>
      </c>
      <c r="T297" s="152">
        <f>S297*H297</f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3" t="s">
        <v>167</v>
      </c>
      <c r="AT297" s="153" t="s">
        <v>162</v>
      </c>
      <c r="AU297" s="153" t="s">
        <v>81</v>
      </c>
      <c r="AY297" s="18" t="s">
        <v>160</v>
      </c>
      <c r="BE297" s="154">
        <f>IF(N297="základní",J297,0)</f>
        <v>0</v>
      </c>
      <c r="BF297" s="154">
        <f>IF(N297="snížená",J297,0)</f>
        <v>0</v>
      </c>
      <c r="BG297" s="154">
        <f>IF(N297="zákl. přenesená",J297,0)</f>
        <v>0</v>
      </c>
      <c r="BH297" s="154">
        <f>IF(N297="sníž. přenesená",J297,0)</f>
        <v>0</v>
      </c>
      <c r="BI297" s="154">
        <f>IF(N297="nulová",J297,0)</f>
        <v>0</v>
      </c>
      <c r="BJ297" s="18" t="s">
        <v>19</v>
      </c>
      <c r="BK297" s="154">
        <f>ROUND(I297*H297,2)</f>
        <v>0</v>
      </c>
      <c r="BL297" s="18" t="s">
        <v>167</v>
      </c>
      <c r="BM297" s="153" t="s">
        <v>403</v>
      </c>
    </row>
    <row r="298" spans="1:65" s="2" customFormat="1" x14ac:dyDescent="0.2">
      <c r="A298" s="30"/>
      <c r="B298" s="31"/>
      <c r="C298" s="30"/>
      <c r="D298" s="155" t="s">
        <v>169</v>
      </c>
      <c r="E298" s="30"/>
      <c r="F298" s="156" t="s">
        <v>404</v>
      </c>
      <c r="G298" s="30"/>
      <c r="H298" s="30"/>
      <c r="I298" s="30"/>
      <c r="J298" s="30"/>
      <c r="K298" s="30"/>
      <c r="L298" s="31"/>
      <c r="M298" s="157"/>
      <c r="N298" s="158"/>
      <c r="O298" s="56"/>
      <c r="P298" s="56"/>
      <c r="Q298" s="56"/>
      <c r="R298" s="56"/>
      <c r="S298" s="56"/>
      <c r="T298" s="57"/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T298" s="18" t="s">
        <v>169</v>
      </c>
      <c r="AU298" s="18" t="s">
        <v>81</v>
      </c>
    </row>
    <row r="299" spans="1:65" s="13" customFormat="1" x14ac:dyDescent="0.2">
      <c r="B299" s="159"/>
      <c r="D299" s="155" t="s">
        <v>171</v>
      </c>
      <c r="E299" s="160" t="s">
        <v>1</v>
      </c>
      <c r="F299" s="161" t="s">
        <v>405</v>
      </c>
      <c r="H299" s="160" t="s">
        <v>1</v>
      </c>
      <c r="L299" s="159"/>
      <c r="M299" s="162"/>
      <c r="N299" s="163"/>
      <c r="O299" s="163"/>
      <c r="P299" s="163"/>
      <c r="Q299" s="163"/>
      <c r="R299" s="163"/>
      <c r="S299" s="163"/>
      <c r="T299" s="164"/>
      <c r="AT299" s="160" t="s">
        <v>171</v>
      </c>
      <c r="AU299" s="160" t="s">
        <v>81</v>
      </c>
      <c r="AV299" s="13" t="s">
        <v>19</v>
      </c>
      <c r="AW299" s="13" t="s">
        <v>31</v>
      </c>
      <c r="AX299" s="13" t="s">
        <v>74</v>
      </c>
      <c r="AY299" s="160" t="s">
        <v>160</v>
      </c>
    </row>
    <row r="300" spans="1:65" s="14" customFormat="1" x14ac:dyDescent="0.2">
      <c r="B300" s="165"/>
      <c r="D300" s="155" t="s">
        <v>171</v>
      </c>
      <c r="E300" s="166" t="s">
        <v>1</v>
      </c>
      <c r="F300" s="167" t="s">
        <v>406</v>
      </c>
      <c r="H300" s="168">
        <v>0.84</v>
      </c>
      <c r="L300" s="165"/>
      <c r="M300" s="169"/>
      <c r="N300" s="170"/>
      <c r="O300" s="170"/>
      <c r="P300" s="170"/>
      <c r="Q300" s="170"/>
      <c r="R300" s="170"/>
      <c r="S300" s="170"/>
      <c r="T300" s="171"/>
      <c r="AT300" s="166" t="s">
        <v>171</v>
      </c>
      <c r="AU300" s="166" t="s">
        <v>81</v>
      </c>
      <c r="AV300" s="14" t="s">
        <v>81</v>
      </c>
      <c r="AW300" s="14" t="s">
        <v>31</v>
      </c>
      <c r="AX300" s="14" t="s">
        <v>74</v>
      </c>
      <c r="AY300" s="166" t="s">
        <v>160</v>
      </c>
    </row>
    <row r="301" spans="1:65" s="15" customFormat="1" x14ac:dyDescent="0.2">
      <c r="B301" s="172"/>
      <c r="D301" s="155" t="s">
        <v>171</v>
      </c>
      <c r="E301" s="173" t="s">
        <v>1</v>
      </c>
      <c r="F301" s="174" t="s">
        <v>176</v>
      </c>
      <c r="H301" s="175">
        <v>0.84</v>
      </c>
      <c r="L301" s="172"/>
      <c r="M301" s="176"/>
      <c r="N301" s="177"/>
      <c r="O301" s="177"/>
      <c r="P301" s="177"/>
      <c r="Q301" s="177"/>
      <c r="R301" s="177"/>
      <c r="S301" s="177"/>
      <c r="T301" s="178"/>
      <c r="AT301" s="173" t="s">
        <v>171</v>
      </c>
      <c r="AU301" s="173" t="s">
        <v>81</v>
      </c>
      <c r="AV301" s="15" t="s">
        <v>167</v>
      </c>
      <c r="AW301" s="15" t="s">
        <v>31</v>
      </c>
      <c r="AX301" s="15" t="s">
        <v>19</v>
      </c>
      <c r="AY301" s="173" t="s">
        <v>160</v>
      </c>
    </row>
    <row r="302" spans="1:65" s="2" customFormat="1" ht="16.5" customHeight="1" x14ac:dyDescent="0.2">
      <c r="A302" s="30"/>
      <c r="B302" s="142"/>
      <c r="C302" s="143" t="s">
        <v>407</v>
      </c>
      <c r="D302" s="143" t="s">
        <v>162</v>
      </c>
      <c r="E302" s="144" t="s">
        <v>408</v>
      </c>
      <c r="F302" s="145" t="s">
        <v>409</v>
      </c>
      <c r="G302" s="146" t="s">
        <v>165</v>
      </c>
      <c r="H302" s="147">
        <v>4.6550000000000002</v>
      </c>
      <c r="I302" s="148">
        <v>0</v>
      </c>
      <c r="J302" s="148">
        <f>ROUND(I302*H302,2)</f>
        <v>0</v>
      </c>
      <c r="K302" s="145" t="s">
        <v>166</v>
      </c>
      <c r="L302" s="31"/>
      <c r="M302" s="149" t="s">
        <v>1</v>
      </c>
      <c r="N302" s="150" t="s">
        <v>39</v>
      </c>
      <c r="O302" s="151">
        <v>3.14</v>
      </c>
      <c r="P302" s="151">
        <f>O302*H302</f>
        <v>14.616700000000002</v>
      </c>
      <c r="Q302" s="151">
        <v>4.1744200000000002E-2</v>
      </c>
      <c r="R302" s="151">
        <f>Q302*H302</f>
        <v>0.19431925100000003</v>
      </c>
      <c r="S302" s="151">
        <v>0</v>
      </c>
      <c r="T302" s="152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53" t="s">
        <v>167</v>
      </c>
      <c r="AT302" s="153" t="s">
        <v>162</v>
      </c>
      <c r="AU302" s="153" t="s">
        <v>81</v>
      </c>
      <c r="AY302" s="18" t="s">
        <v>160</v>
      </c>
      <c r="BE302" s="154">
        <f>IF(N302="základní",J302,0)</f>
        <v>0</v>
      </c>
      <c r="BF302" s="154">
        <f>IF(N302="snížená",J302,0)</f>
        <v>0</v>
      </c>
      <c r="BG302" s="154">
        <f>IF(N302="zákl. přenesená",J302,0)</f>
        <v>0</v>
      </c>
      <c r="BH302" s="154">
        <f>IF(N302="sníž. přenesená",J302,0)</f>
        <v>0</v>
      </c>
      <c r="BI302" s="154">
        <f>IF(N302="nulová",J302,0)</f>
        <v>0</v>
      </c>
      <c r="BJ302" s="18" t="s">
        <v>19</v>
      </c>
      <c r="BK302" s="154">
        <f>ROUND(I302*H302,2)</f>
        <v>0</v>
      </c>
      <c r="BL302" s="18" t="s">
        <v>167</v>
      </c>
      <c r="BM302" s="153" t="s">
        <v>410</v>
      </c>
    </row>
    <row r="303" spans="1:65" s="2" customFormat="1" x14ac:dyDescent="0.2">
      <c r="A303" s="30"/>
      <c r="B303" s="31"/>
      <c r="C303" s="30"/>
      <c r="D303" s="155" t="s">
        <v>169</v>
      </c>
      <c r="E303" s="30"/>
      <c r="F303" s="156" t="s">
        <v>411</v>
      </c>
      <c r="G303" s="30"/>
      <c r="H303" s="30"/>
      <c r="I303" s="30"/>
      <c r="J303" s="30"/>
      <c r="K303" s="30"/>
      <c r="L303" s="31"/>
      <c r="M303" s="157"/>
      <c r="N303" s="158"/>
      <c r="O303" s="56"/>
      <c r="P303" s="56"/>
      <c r="Q303" s="56"/>
      <c r="R303" s="56"/>
      <c r="S303" s="56"/>
      <c r="T303" s="57"/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T303" s="18" t="s">
        <v>169</v>
      </c>
      <c r="AU303" s="18" t="s">
        <v>81</v>
      </c>
    </row>
    <row r="304" spans="1:65" s="14" customFormat="1" x14ac:dyDescent="0.2">
      <c r="B304" s="165"/>
      <c r="D304" s="155" t="s">
        <v>171</v>
      </c>
      <c r="E304" s="166" t="s">
        <v>1</v>
      </c>
      <c r="F304" s="167" t="s">
        <v>412</v>
      </c>
      <c r="H304" s="168">
        <v>4.6550000000000002</v>
      </c>
      <c r="L304" s="165"/>
      <c r="M304" s="169"/>
      <c r="N304" s="170"/>
      <c r="O304" s="170"/>
      <c r="P304" s="170"/>
      <c r="Q304" s="170"/>
      <c r="R304" s="170"/>
      <c r="S304" s="170"/>
      <c r="T304" s="171"/>
      <c r="AT304" s="166" t="s">
        <v>171</v>
      </c>
      <c r="AU304" s="166" t="s">
        <v>81</v>
      </c>
      <c r="AV304" s="14" t="s">
        <v>81</v>
      </c>
      <c r="AW304" s="14" t="s">
        <v>31</v>
      </c>
      <c r="AX304" s="14" t="s">
        <v>74</v>
      </c>
      <c r="AY304" s="166" t="s">
        <v>160</v>
      </c>
    </row>
    <row r="305" spans="1:65" s="15" customFormat="1" x14ac:dyDescent="0.2">
      <c r="B305" s="172"/>
      <c r="D305" s="155" t="s">
        <v>171</v>
      </c>
      <c r="E305" s="173" t="s">
        <v>1</v>
      </c>
      <c r="F305" s="174" t="s">
        <v>176</v>
      </c>
      <c r="H305" s="175">
        <v>4.6550000000000002</v>
      </c>
      <c r="L305" s="172"/>
      <c r="M305" s="176"/>
      <c r="N305" s="177"/>
      <c r="O305" s="177"/>
      <c r="P305" s="177"/>
      <c r="Q305" s="177"/>
      <c r="R305" s="177"/>
      <c r="S305" s="177"/>
      <c r="T305" s="178"/>
      <c r="AT305" s="173" t="s">
        <v>171</v>
      </c>
      <c r="AU305" s="173" t="s">
        <v>81</v>
      </c>
      <c r="AV305" s="15" t="s">
        <v>167</v>
      </c>
      <c r="AW305" s="15" t="s">
        <v>31</v>
      </c>
      <c r="AX305" s="15" t="s">
        <v>19</v>
      </c>
      <c r="AY305" s="173" t="s">
        <v>160</v>
      </c>
    </row>
    <row r="306" spans="1:65" s="2" customFormat="1" ht="16.5" customHeight="1" x14ac:dyDescent="0.2">
      <c r="A306" s="30"/>
      <c r="B306" s="142"/>
      <c r="C306" s="143" t="s">
        <v>413</v>
      </c>
      <c r="D306" s="143" t="s">
        <v>162</v>
      </c>
      <c r="E306" s="144" t="s">
        <v>414</v>
      </c>
      <c r="F306" s="145" t="s">
        <v>415</v>
      </c>
      <c r="G306" s="146" t="s">
        <v>165</v>
      </c>
      <c r="H306" s="147">
        <v>4.6550000000000002</v>
      </c>
      <c r="I306" s="148">
        <v>0</v>
      </c>
      <c r="J306" s="148">
        <f>ROUND(I306*H306,2)</f>
        <v>0</v>
      </c>
      <c r="K306" s="145" t="s">
        <v>166</v>
      </c>
      <c r="L306" s="31"/>
      <c r="M306" s="149" t="s">
        <v>1</v>
      </c>
      <c r="N306" s="150" t="s">
        <v>39</v>
      </c>
      <c r="O306" s="151">
        <v>0.45</v>
      </c>
      <c r="P306" s="151">
        <f>O306*H306</f>
        <v>2.0947500000000003</v>
      </c>
      <c r="Q306" s="151">
        <v>1.5E-5</v>
      </c>
      <c r="R306" s="151">
        <f>Q306*H306</f>
        <v>6.9825000000000003E-5</v>
      </c>
      <c r="S306" s="151">
        <v>0</v>
      </c>
      <c r="T306" s="152">
        <f>S306*H306</f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53" t="s">
        <v>167</v>
      </c>
      <c r="AT306" s="153" t="s">
        <v>162</v>
      </c>
      <c r="AU306" s="153" t="s">
        <v>81</v>
      </c>
      <c r="AY306" s="18" t="s">
        <v>160</v>
      </c>
      <c r="BE306" s="154">
        <f>IF(N306="základní",J306,0)</f>
        <v>0</v>
      </c>
      <c r="BF306" s="154">
        <f>IF(N306="snížená",J306,0)</f>
        <v>0</v>
      </c>
      <c r="BG306" s="154">
        <f>IF(N306="zákl. přenesená",J306,0)</f>
        <v>0</v>
      </c>
      <c r="BH306" s="154">
        <f>IF(N306="sníž. přenesená",J306,0)</f>
        <v>0</v>
      </c>
      <c r="BI306" s="154">
        <f>IF(N306="nulová",J306,0)</f>
        <v>0</v>
      </c>
      <c r="BJ306" s="18" t="s">
        <v>19</v>
      </c>
      <c r="BK306" s="154">
        <f>ROUND(I306*H306,2)</f>
        <v>0</v>
      </c>
      <c r="BL306" s="18" t="s">
        <v>167</v>
      </c>
      <c r="BM306" s="153" t="s">
        <v>416</v>
      </c>
    </row>
    <row r="307" spans="1:65" s="2" customFormat="1" x14ac:dyDescent="0.2">
      <c r="A307" s="30"/>
      <c r="B307" s="31"/>
      <c r="C307" s="30"/>
      <c r="D307" s="155" t="s">
        <v>169</v>
      </c>
      <c r="E307" s="30"/>
      <c r="F307" s="156" t="s">
        <v>417</v>
      </c>
      <c r="G307" s="30"/>
      <c r="H307" s="30"/>
      <c r="I307" s="30"/>
      <c r="J307" s="30"/>
      <c r="K307" s="30"/>
      <c r="L307" s="31"/>
      <c r="M307" s="157"/>
      <c r="N307" s="158"/>
      <c r="O307" s="56"/>
      <c r="P307" s="56"/>
      <c r="Q307" s="56"/>
      <c r="R307" s="56"/>
      <c r="S307" s="56"/>
      <c r="T307" s="57"/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T307" s="18" t="s">
        <v>169</v>
      </c>
      <c r="AU307" s="18" t="s">
        <v>81</v>
      </c>
    </row>
    <row r="308" spans="1:65" s="2" customFormat="1" ht="16.5" customHeight="1" x14ac:dyDescent="0.2">
      <c r="A308" s="30"/>
      <c r="B308" s="142"/>
      <c r="C308" s="143" t="s">
        <v>418</v>
      </c>
      <c r="D308" s="143" t="s">
        <v>162</v>
      </c>
      <c r="E308" s="144" t="s">
        <v>419</v>
      </c>
      <c r="F308" s="145" t="s">
        <v>420</v>
      </c>
      <c r="G308" s="146" t="s">
        <v>245</v>
      </c>
      <c r="H308" s="147">
        <v>8.5000000000000006E-2</v>
      </c>
      <c r="I308" s="148">
        <v>0</v>
      </c>
      <c r="J308" s="148">
        <f>ROUND(I308*H308,2)</f>
        <v>0</v>
      </c>
      <c r="K308" s="145" t="s">
        <v>166</v>
      </c>
      <c r="L308" s="31"/>
      <c r="M308" s="149" t="s">
        <v>1</v>
      </c>
      <c r="N308" s="150" t="s">
        <v>39</v>
      </c>
      <c r="O308" s="151">
        <v>47.35</v>
      </c>
      <c r="P308" s="151">
        <f>O308*H308</f>
        <v>4.02475</v>
      </c>
      <c r="Q308" s="151">
        <v>1.0487652000000001</v>
      </c>
      <c r="R308" s="151">
        <f>Q308*H308</f>
        <v>8.9145042000000008E-2</v>
      </c>
      <c r="S308" s="151">
        <v>0</v>
      </c>
      <c r="T308" s="152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3" t="s">
        <v>167</v>
      </c>
      <c r="AT308" s="153" t="s">
        <v>162</v>
      </c>
      <c r="AU308" s="153" t="s">
        <v>81</v>
      </c>
      <c r="AY308" s="18" t="s">
        <v>160</v>
      </c>
      <c r="BE308" s="154">
        <f>IF(N308="základní",J308,0)</f>
        <v>0</v>
      </c>
      <c r="BF308" s="154">
        <f>IF(N308="snížená",J308,0)</f>
        <v>0</v>
      </c>
      <c r="BG308" s="154">
        <f>IF(N308="zákl. přenesená",J308,0)</f>
        <v>0</v>
      </c>
      <c r="BH308" s="154">
        <f>IF(N308="sníž. přenesená",J308,0)</f>
        <v>0</v>
      </c>
      <c r="BI308" s="154">
        <f>IF(N308="nulová",J308,0)</f>
        <v>0</v>
      </c>
      <c r="BJ308" s="18" t="s">
        <v>19</v>
      </c>
      <c r="BK308" s="154">
        <f>ROUND(I308*H308,2)</f>
        <v>0</v>
      </c>
      <c r="BL308" s="18" t="s">
        <v>167</v>
      </c>
      <c r="BM308" s="153" t="s">
        <v>421</v>
      </c>
    </row>
    <row r="309" spans="1:65" s="2" customFormat="1" ht="19.5" x14ac:dyDescent="0.2">
      <c r="A309" s="30"/>
      <c r="B309" s="31"/>
      <c r="C309" s="30"/>
      <c r="D309" s="155" t="s">
        <v>169</v>
      </c>
      <c r="E309" s="30"/>
      <c r="F309" s="156" t="s">
        <v>422</v>
      </c>
      <c r="G309" s="30"/>
      <c r="H309" s="30"/>
      <c r="I309" s="30"/>
      <c r="J309" s="30"/>
      <c r="K309" s="30"/>
      <c r="L309" s="31"/>
      <c r="M309" s="157"/>
      <c r="N309" s="158"/>
      <c r="O309" s="56"/>
      <c r="P309" s="56"/>
      <c r="Q309" s="56"/>
      <c r="R309" s="56"/>
      <c r="S309" s="56"/>
      <c r="T309" s="57"/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T309" s="18" t="s">
        <v>169</v>
      </c>
      <c r="AU309" s="18" t="s">
        <v>81</v>
      </c>
    </row>
    <row r="310" spans="1:65" s="13" customFormat="1" x14ac:dyDescent="0.2">
      <c r="B310" s="159"/>
      <c r="D310" s="155" t="s">
        <v>171</v>
      </c>
      <c r="E310" s="160" t="s">
        <v>1</v>
      </c>
      <c r="F310" s="161" t="s">
        <v>423</v>
      </c>
      <c r="H310" s="160" t="s">
        <v>1</v>
      </c>
      <c r="L310" s="159"/>
      <c r="M310" s="162"/>
      <c r="N310" s="163"/>
      <c r="O310" s="163"/>
      <c r="P310" s="163"/>
      <c r="Q310" s="163"/>
      <c r="R310" s="163"/>
      <c r="S310" s="163"/>
      <c r="T310" s="164"/>
      <c r="AT310" s="160" t="s">
        <v>171</v>
      </c>
      <c r="AU310" s="160" t="s">
        <v>81</v>
      </c>
      <c r="AV310" s="13" t="s">
        <v>19</v>
      </c>
      <c r="AW310" s="13" t="s">
        <v>31</v>
      </c>
      <c r="AX310" s="13" t="s">
        <v>74</v>
      </c>
      <c r="AY310" s="160" t="s">
        <v>160</v>
      </c>
    </row>
    <row r="311" spans="1:65" s="14" customFormat="1" x14ac:dyDescent="0.2">
      <c r="B311" s="165"/>
      <c r="D311" s="155" t="s">
        <v>171</v>
      </c>
      <c r="E311" s="166" t="s">
        <v>1</v>
      </c>
      <c r="F311" s="167" t="s">
        <v>424</v>
      </c>
      <c r="H311" s="168">
        <v>8.5000000000000006E-2</v>
      </c>
      <c r="L311" s="165"/>
      <c r="M311" s="169"/>
      <c r="N311" s="170"/>
      <c r="O311" s="170"/>
      <c r="P311" s="170"/>
      <c r="Q311" s="170"/>
      <c r="R311" s="170"/>
      <c r="S311" s="170"/>
      <c r="T311" s="171"/>
      <c r="AT311" s="166" t="s">
        <v>171</v>
      </c>
      <c r="AU311" s="166" t="s">
        <v>81</v>
      </c>
      <c r="AV311" s="14" t="s">
        <v>81</v>
      </c>
      <c r="AW311" s="14" t="s">
        <v>31</v>
      </c>
      <c r="AX311" s="14" t="s">
        <v>74</v>
      </c>
      <c r="AY311" s="166" t="s">
        <v>160</v>
      </c>
    </row>
    <row r="312" spans="1:65" s="15" customFormat="1" x14ac:dyDescent="0.2">
      <c r="B312" s="172"/>
      <c r="D312" s="155" t="s">
        <v>171</v>
      </c>
      <c r="E312" s="173" t="s">
        <v>1</v>
      </c>
      <c r="F312" s="174" t="s">
        <v>176</v>
      </c>
      <c r="H312" s="175">
        <v>8.5000000000000006E-2</v>
      </c>
      <c r="L312" s="172"/>
      <c r="M312" s="176"/>
      <c r="N312" s="177"/>
      <c r="O312" s="177"/>
      <c r="P312" s="177"/>
      <c r="Q312" s="177"/>
      <c r="R312" s="177"/>
      <c r="S312" s="177"/>
      <c r="T312" s="178"/>
      <c r="AT312" s="173" t="s">
        <v>171</v>
      </c>
      <c r="AU312" s="173" t="s">
        <v>81</v>
      </c>
      <c r="AV312" s="15" t="s">
        <v>167</v>
      </c>
      <c r="AW312" s="15" t="s">
        <v>31</v>
      </c>
      <c r="AX312" s="15" t="s">
        <v>19</v>
      </c>
      <c r="AY312" s="173" t="s">
        <v>160</v>
      </c>
    </row>
    <row r="313" spans="1:65" s="2" customFormat="1" ht="16.5" customHeight="1" x14ac:dyDescent="0.2">
      <c r="A313" s="30"/>
      <c r="B313" s="142"/>
      <c r="C313" s="143" t="s">
        <v>425</v>
      </c>
      <c r="D313" s="143" t="s">
        <v>162</v>
      </c>
      <c r="E313" s="144" t="s">
        <v>426</v>
      </c>
      <c r="F313" s="145" t="s">
        <v>427</v>
      </c>
      <c r="G313" s="146" t="s">
        <v>179</v>
      </c>
      <c r="H313" s="147">
        <v>7.5</v>
      </c>
      <c r="I313" s="148">
        <v>0</v>
      </c>
      <c r="J313" s="148">
        <f>ROUND(I313*H313,2)</f>
        <v>0</v>
      </c>
      <c r="K313" s="145" t="s">
        <v>166</v>
      </c>
      <c r="L313" s="31"/>
      <c r="M313" s="149" t="s">
        <v>1</v>
      </c>
      <c r="N313" s="150" t="s">
        <v>39</v>
      </c>
      <c r="O313" s="151">
        <v>0.93799999999999994</v>
      </c>
      <c r="P313" s="151">
        <f>O313*H313</f>
        <v>7.0349999999999993</v>
      </c>
      <c r="Q313" s="151">
        <v>2.4535100000000001</v>
      </c>
      <c r="R313" s="151">
        <f>Q313*H313</f>
        <v>18.401325</v>
      </c>
      <c r="S313" s="151">
        <v>0</v>
      </c>
      <c r="T313" s="152">
        <f>S313*H313</f>
        <v>0</v>
      </c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R313" s="153" t="s">
        <v>167</v>
      </c>
      <c r="AT313" s="153" t="s">
        <v>162</v>
      </c>
      <c r="AU313" s="153" t="s">
        <v>81</v>
      </c>
      <c r="AY313" s="18" t="s">
        <v>160</v>
      </c>
      <c r="BE313" s="154">
        <f>IF(N313="základní",J313,0)</f>
        <v>0</v>
      </c>
      <c r="BF313" s="154">
        <f>IF(N313="snížená",J313,0)</f>
        <v>0</v>
      </c>
      <c r="BG313" s="154">
        <f>IF(N313="zákl. přenesená",J313,0)</f>
        <v>0</v>
      </c>
      <c r="BH313" s="154">
        <f>IF(N313="sníž. přenesená",J313,0)</f>
        <v>0</v>
      </c>
      <c r="BI313" s="154">
        <f>IF(N313="nulová",J313,0)</f>
        <v>0</v>
      </c>
      <c r="BJ313" s="18" t="s">
        <v>19</v>
      </c>
      <c r="BK313" s="154">
        <f>ROUND(I313*H313,2)</f>
        <v>0</v>
      </c>
      <c r="BL313" s="18" t="s">
        <v>167</v>
      </c>
      <c r="BM313" s="153" t="s">
        <v>428</v>
      </c>
    </row>
    <row r="314" spans="1:65" s="2" customFormat="1" x14ac:dyDescent="0.2">
      <c r="A314" s="30"/>
      <c r="B314" s="31"/>
      <c r="C314" s="30"/>
      <c r="D314" s="155" t="s">
        <v>169</v>
      </c>
      <c r="E314" s="30"/>
      <c r="F314" s="156" t="s">
        <v>429</v>
      </c>
      <c r="G314" s="30"/>
      <c r="H314" s="30"/>
      <c r="I314" s="30"/>
      <c r="J314" s="30"/>
      <c r="K314" s="30"/>
      <c r="L314" s="31"/>
      <c r="M314" s="157"/>
      <c r="N314" s="158"/>
      <c r="O314" s="56"/>
      <c r="P314" s="56"/>
      <c r="Q314" s="56"/>
      <c r="R314" s="56"/>
      <c r="S314" s="56"/>
      <c r="T314" s="57"/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T314" s="18" t="s">
        <v>169</v>
      </c>
      <c r="AU314" s="18" t="s">
        <v>81</v>
      </c>
    </row>
    <row r="315" spans="1:65" s="13" customFormat="1" x14ac:dyDescent="0.2">
      <c r="B315" s="159"/>
      <c r="D315" s="155" t="s">
        <v>171</v>
      </c>
      <c r="E315" s="160" t="s">
        <v>1</v>
      </c>
      <c r="F315" s="161" t="s">
        <v>430</v>
      </c>
      <c r="H315" s="160" t="s">
        <v>1</v>
      </c>
      <c r="L315" s="159"/>
      <c r="M315" s="162"/>
      <c r="N315" s="163"/>
      <c r="O315" s="163"/>
      <c r="P315" s="163"/>
      <c r="Q315" s="163"/>
      <c r="R315" s="163"/>
      <c r="S315" s="163"/>
      <c r="T315" s="164"/>
      <c r="AT315" s="160" t="s">
        <v>171</v>
      </c>
      <c r="AU315" s="160" t="s">
        <v>81</v>
      </c>
      <c r="AV315" s="13" t="s">
        <v>19</v>
      </c>
      <c r="AW315" s="13" t="s">
        <v>31</v>
      </c>
      <c r="AX315" s="13" t="s">
        <v>74</v>
      </c>
      <c r="AY315" s="160" t="s">
        <v>160</v>
      </c>
    </row>
    <row r="316" spans="1:65" s="14" customFormat="1" x14ac:dyDescent="0.2">
      <c r="B316" s="165"/>
      <c r="D316" s="155" t="s">
        <v>171</v>
      </c>
      <c r="E316" s="166" t="s">
        <v>1</v>
      </c>
      <c r="F316" s="167" t="s">
        <v>431</v>
      </c>
      <c r="H316" s="168">
        <v>7.5</v>
      </c>
      <c r="L316" s="165"/>
      <c r="M316" s="169"/>
      <c r="N316" s="170"/>
      <c r="O316" s="170"/>
      <c r="P316" s="170"/>
      <c r="Q316" s="170"/>
      <c r="R316" s="170"/>
      <c r="S316" s="170"/>
      <c r="T316" s="171"/>
      <c r="AT316" s="166" t="s">
        <v>171</v>
      </c>
      <c r="AU316" s="166" t="s">
        <v>81</v>
      </c>
      <c r="AV316" s="14" t="s">
        <v>81</v>
      </c>
      <c r="AW316" s="14" t="s">
        <v>31</v>
      </c>
      <c r="AX316" s="14" t="s">
        <v>74</v>
      </c>
      <c r="AY316" s="166" t="s">
        <v>160</v>
      </c>
    </row>
    <row r="317" spans="1:65" s="15" customFormat="1" x14ac:dyDescent="0.2">
      <c r="B317" s="172"/>
      <c r="D317" s="155" t="s">
        <v>171</v>
      </c>
      <c r="E317" s="173" t="s">
        <v>1</v>
      </c>
      <c r="F317" s="174" t="s">
        <v>176</v>
      </c>
      <c r="H317" s="175">
        <v>7.5</v>
      </c>
      <c r="L317" s="172"/>
      <c r="M317" s="176"/>
      <c r="N317" s="177"/>
      <c r="O317" s="177"/>
      <c r="P317" s="177"/>
      <c r="Q317" s="177"/>
      <c r="R317" s="177"/>
      <c r="S317" s="177"/>
      <c r="T317" s="178"/>
      <c r="AT317" s="173" t="s">
        <v>171</v>
      </c>
      <c r="AU317" s="173" t="s">
        <v>81</v>
      </c>
      <c r="AV317" s="15" t="s">
        <v>167</v>
      </c>
      <c r="AW317" s="15" t="s">
        <v>31</v>
      </c>
      <c r="AX317" s="15" t="s">
        <v>19</v>
      </c>
      <c r="AY317" s="173" t="s">
        <v>160</v>
      </c>
    </row>
    <row r="318" spans="1:65" s="2" customFormat="1" ht="24" customHeight="1" x14ac:dyDescent="0.2">
      <c r="A318" s="30"/>
      <c r="B318" s="142"/>
      <c r="C318" s="143" t="s">
        <v>432</v>
      </c>
      <c r="D318" s="143" t="s">
        <v>162</v>
      </c>
      <c r="E318" s="144" t="s">
        <v>433</v>
      </c>
      <c r="F318" s="145" t="s">
        <v>434</v>
      </c>
      <c r="G318" s="146" t="s">
        <v>165</v>
      </c>
      <c r="H318" s="147">
        <v>22.908000000000001</v>
      </c>
      <c r="I318" s="148">
        <v>0</v>
      </c>
      <c r="J318" s="148">
        <f>ROUND(I318*H318,2)</f>
        <v>0</v>
      </c>
      <c r="K318" s="145" t="s">
        <v>166</v>
      </c>
      <c r="L318" s="31"/>
      <c r="M318" s="149" t="s">
        <v>1</v>
      </c>
      <c r="N318" s="150" t="s">
        <v>39</v>
      </c>
      <c r="O318" s="151">
        <v>0.41599999999999998</v>
      </c>
      <c r="P318" s="151">
        <f>O318*H318</f>
        <v>9.5297280000000004</v>
      </c>
      <c r="Q318" s="151">
        <v>1.8247000000000001E-3</v>
      </c>
      <c r="R318" s="151">
        <f>Q318*H318</f>
        <v>4.1800227600000003E-2</v>
      </c>
      <c r="S318" s="151">
        <v>0</v>
      </c>
      <c r="T318" s="152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53" t="s">
        <v>167</v>
      </c>
      <c r="AT318" s="153" t="s">
        <v>162</v>
      </c>
      <c r="AU318" s="153" t="s">
        <v>81</v>
      </c>
      <c r="AY318" s="18" t="s">
        <v>160</v>
      </c>
      <c r="BE318" s="154">
        <f>IF(N318="základní",J318,0)</f>
        <v>0</v>
      </c>
      <c r="BF318" s="154">
        <f>IF(N318="snížená",J318,0)</f>
        <v>0</v>
      </c>
      <c r="BG318" s="154">
        <f>IF(N318="zákl. přenesená",J318,0)</f>
        <v>0</v>
      </c>
      <c r="BH318" s="154">
        <f>IF(N318="sníž. přenesená",J318,0)</f>
        <v>0</v>
      </c>
      <c r="BI318" s="154">
        <f>IF(N318="nulová",J318,0)</f>
        <v>0</v>
      </c>
      <c r="BJ318" s="18" t="s">
        <v>19</v>
      </c>
      <c r="BK318" s="154">
        <f>ROUND(I318*H318,2)</f>
        <v>0</v>
      </c>
      <c r="BL318" s="18" t="s">
        <v>167</v>
      </c>
      <c r="BM318" s="153" t="s">
        <v>435</v>
      </c>
    </row>
    <row r="319" spans="1:65" s="2" customFormat="1" ht="19.5" x14ac:dyDescent="0.2">
      <c r="A319" s="30"/>
      <c r="B319" s="31"/>
      <c r="C319" s="30"/>
      <c r="D319" s="155" t="s">
        <v>169</v>
      </c>
      <c r="E319" s="30"/>
      <c r="F319" s="156" t="s">
        <v>436</v>
      </c>
      <c r="G319" s="30"/>
      <c r="H319" s="30"/>
      <c r="I319" s="30"/>
      <c r="J319" s="30"/>
      <c r="K319" s="30"/>
      <c r="L319" s="31"/>
      <c r="M319" s="157"/>
      <c r="N319" s="158"/>
      <c r="O319" s="56"/>
      <c r="P319" s="56"/>
      <c r="Q319" s="56"/>
      <c r="R319" s="56"/>
      <c r="S319" s="56"/>
      <c r="T319" s="57"/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T319" s="18" t="s">
        <v>169</v>
      </c>
      <c r="AU319" s="18" t="s">
        <v>81</v>
      </c>
    </row>
    <row r="320" spans="1:65" s="14" customFormat="1" x14ac:dyDescent="0.2">
      <c r="B320" s="165"/>
      <c r="D320" s="155" t="s">
        <v>171</v>
      </c>
      <c r="E320" s="166" t="s">
        <v>1</v>
      </c>
      <c r="F320" s="167" t="s">
        <v>437</v>
      </c>
      <c r="H320" s="168">
        <v>20.86</v>
      </c>
      <c r="L320" s="165"/>
      <c r="M320" s="169"/>
      <c r="N320" s="170"/>
      <c r="O320" s="170"/>
      <c r="P320" s="170"/>
      <c r="Q320" s="170"/>
      <c r="R320" s="170"/>
      <c r="S320" s="170"/>
      <c r="T320" s="171"/>
      <c r="AT320" s="166" t="s">
        <v>171</v>
      </c>
      <c r="AU320" s="166" t="s">
        <v>81</v>
      </c>
      <c r="AV320" s="14" t="s">
        <v>81</v>
      </c>
      <c r="AW320" s="14" t="s">
        <v>31</v>
      </c>
      <c r="AX320" s="14" t="s">
        <v>74</v>
      </c>
      <c r="AY320" s="166" t="s">
        <v>160</v>
      </c>
    </row>
    <row r="321" spans="1:65" s="14" customFormat="1" x14ac:dyDescent="0.2">
      <c r="B321" s="165"/>
      <c r="D321" s="155" t="s">
        <v>171</v>
      </c>
      <c r="E321" s="166" t="s">
        <v>1</v>
      </c>
      <c r="F321" s="167" t="s">
        <v>438</v>
      </c>
      <c r="H321" s="168">
        <v>2.048</v>
      </c>
      <c r="L321" s="165"/>
      <c r="M321" s="169"/>
      <c r="N321" s="170"/>
      <c r="O321" s="170"/>
      <c r="P321" s="170"/>
      <c r="Q321" s="170"/>
      <c r="R321" s="170"/>
      <c r="S321" s="170"/>
      <c r="T321" s="171"/>
      <c r="AT321" s="166" t="s">
        <v>171</v>
      </c>
      <c r="AU321" s="166" t="s">
        <v>81</v>
      </c>
      <c r="AV321" s="14" t="s">
        <v>81</v>
      </c>
      <c r="AW321" s="14" t="s">
        <v>31</v>
      </c>
      <c r="AX321" s="14" t="s">
        <v>74</v>
      </c>
      <c r="AY321" s="166" t="s">
        <v>160</v>
      </c>
    </row>
    <row r="322" spans="1:65" s="15" customFormat="1" x14ac:dyDescent="0.2">
      <c r="B322" s="172"/>
      <c r="D322" s="155" t="s">
        <v>171</v>
      </c>
      <c r="E322" s="173" t="s">
        <v>1</v>
      </c>
      <c r="F322" s="174" t="s">
        <v>176</v>
      </c>
      <c r="H322" s="175">
        <v>22.908000000000001</v>
      </c>
      <c r="L322" s="172"/>
      <c r="M322" s="176"/>
      <c r="N322" s="177"/>
      <c r="O322" s="177"/>
      <c r="P322" s="177"/>
      <c r="Q322" s="177"/>
      <c r="R322" s="177"/>
      <c r="S322" s="177"/>
      <c r="T322" s="178"/>
      <c r="AT322" s="173" t="s">
        <v>171</v>
      </c>
      <c r="AU322" s="173" t="s">
        <v>81</v>
      </c>
      <c r="AV322" s="15" t="s">
        <v>167</v>
      </c>
      <c r="AW322" s="15" t="s">
        <v>31</v>
      </c>
      <c r="AX322" s="15" t="s">
        <v>19</v>
      </c>
      <c r="AY322" s="173" t="s">
        <v>160</v>
      </c>
    </row>
    <row r="323" spans="1:65" s="2" customFormat="1" ht="24" customHeight="1" x14ac:dyDescent="0.2">
      <c r="A323" s="30"/>
      <c r="B323" s="142"/>
      <c r="C323" s="143" t="s">
        <v>439</v>
      </c>
      <c r="D323" s="143" t="s">
        <v>162</v>
      </c>
      <c r="E323" s="144" t="s">
        <v>440</v>
      </c>
      <c r="F323" s="145" t="s">
        <v>441</v>
      </c>
      <c r="G323" s="146" t="s">
        <v>165</v>
      </c>
      <c r="H323" s="147">
        <v>22.908000000000001</v>
      </c>
      <c r="I323" s="148">
        <v>0</v>
      </c>
      <c r="J323" s="148">
        <f>ROUND(I323*H323,2)</f>
        <v>0</v>
      </c>
      <c r="K323" s="145" t="s">
        <v>166</v>
      </c>
      <c r="L323" s="31"/>
      <c r="M323" s="149" t="s">
        <v>1</v>
      </c>
      <c r="N323" s="150" t="s">
        <v>39</v>
      </c>
      <c r="O323" s="151">
        <v>0.192</v>
      </c>
      <c r="P323" s="151">
        <f>O323*H323</f>
        <v>4.3983360000000005</v>
      </c>
      <c r="Q323" s="151">
        <v>3.6000000000000001E-5</v>
      </c>
      <c r="R323" s="151">
        <f>Q323*H323</f>
        <v>8.2468800000000007E-4</v>
      </c>
      <c r="S323" s="151">
        <v>0</v>
      </c>
      <c r="T323" s="152">
        <f>S323*H323</f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53" t="s">
        <v>167</v>
      </c>
      <c r="AT323" s="153" t="s">
        <v>162</v>
      </c>
      <c r="AU323" s="153" t="s">
        <v>81</v>
      </c>
      <c r="AY323" s="18" t="s">
        <v>160</v>
      </c>
      <c r="BE323" s="154">
        <f>IF(N323="základní",J323,0)</f>
        <v>0</v>
      </c>
      <c r="BF323" s="154">
        <f>IF(N323="snížená",J323,0)</f>
        <v>0</v>
      </c>
      <c r="BG323" s="154">
        <f>IF(N323="zákl. přenesená",J323,0)</f>
        <v>0</v>
      </c>
      <c r="BH323" s="154">
        <f>IF(N323="sníž. přenesená",J323,0)</f>
        <v>0</v>
      </c>
      <c r="BI323" s="154">
        <f>IF(N323="nulová",J323,0)</f>
        <v>0</v>
      </c>
      <c r="BJ323" s="18" t="s">
        <v>19</v>
      </c>
      <c r="BK323" s="154">
        <f>ROUND(I323*H323,2)</f>
        <v>0</v>
      </c>
      <c r="BL323" s="18" t="s">
        <v>167</v>
      </c>
      <c r="BM323" s="153" t="s">
        <v>442</v>
      </c>
    </row>
    <row r="324" spans="1:65" s="2" customFormat="1" ht="19.5" x14ac:dyDescent="0.2">
      <c r="A324" s="30"/>
      <c r="B324" s="31"/>
      <c r="C324" s="30"/>
      <c r="D324" s="155" t="s">
        <v>169</v>
      </c>
      <c r="E324" s="30"/>
      <c r="F324" s="156" t="s">
        <v>443</v>
      </c>
      <c r="G324" s="30"/>
      <c r="H324" s="30"/>
      <c r="I324" s="30"/>
      <c r="J324" s="30"/>
      <c r="K324" s="30"/>
      <c r="L324" s="31"/>
      <c r="M324" s="157"/>
      <c r="N324" s="158"/>
      <c r="O324" s="56"/>
      <c r="P324" s="56"/>
      <c r="Q324" s="56"/>
      <c r="R324" s="56"/>
      <c r="S324" s="56"/>
      <c r="T324" s="57"/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T324" s="18" t="s">
        <v>169</v>
      </c>
      <c r="AU324" s="18" t="s">
        <v>81</v>
      </c>
    </row>
    <row r="325" spans="1:65" s="2" customFormat="1" ht="24" customHeight="1" x14ac:dyDescent="0.2">
      <c r="A325" s="30"/>
      <c r="B325" s="142"/>
      <c r="C325" s="143" t="s">
        <v>444</v>
      </c>
      <c r="D325" s="143" t="s">
        <v>162</v>
      </c>
      <c r="E325" s="144" t="s">
        <v>445</v>
      </c>
      <c r="F325" s="145" t="s">
        <v>446</v>
      </c>
      <c r="G325" s="146" t="s">
        <v>447</v>
      </c>
      <c r="H325" s="147">
        <v>1</v>
      </c>
      <c r="I325" s="148">
        <v>0</v>
      </c>
      <c r="J325" s="148">
        <f>ROUND(I325*H325,2)</f>
        <v>0</v>
      </c>
      <c r="K325" s="145" t="s">
        <v>166</v>
      </c>
      <c r="L325" s="31"/>
      <c r="M325" s="149" t="s">
        <v>1</v>
      </c>
      <c r="N325" s="150" t="s">
        <v>39</v>
      </c>
      <c r="O325" s="151">
        <v>0.76</v>
      </c>
      <c r="P325" s="151">
        <f>O325*H325</f>
        <v>0.76</v>
      </c>
      <c r="Q325" s="151">
        <v>8.3999999999999995E-3</v>
      </c>
      <c r="R325" s="151">
        <f>Q325*H325</f>
        <v>8.3999999999999995E-3</v>
      </c>
      <c r="S325" s="151">
        <v>0</v>
      </c>
      <c r="T325" s="152">
        <f>S325*H325</f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53" t="s">
        <v>167</v>
      </c>
      <c r="AT325" s="153" t="s">
        <v>162</v>
      </c>
      <c r="AU325" s="153" t="s">
        <v>81</v>
      </c>
      <c r="AY325" s="18" t="s">
        <v>160</v>
      </c>
      <c r="BE325" s="154">
        <f>IF(N325="základní",J325,0)</f>
        <v>0</v>
      </c>
      <c r="BF325" s="154">
        <f>IF(N325="snížená",J325,0)</f>
        <v>0</v>
      </c>
      <c r="BG325" s="154">
        <f>IF(N325="zákl. přenesená",J325,0)</f>
        <v>0</v>
      </c>
      <c r="BH325" s="154">
        <f>IF(N325="sníž. přenesená",J325,0)</f>
        <v>0</v>
      </c>
      <c r="BI325" s="154">
        <f>IF(N325="nulová",J325,0)</f>
        <v>0</v>
      </c>
      <c r="BJ325" s="18" t="s">
        <v>19</v>
      </c>
      <c r="BK325" s="154">
        <f>ROUND(I325*H325,2)</f>
        <v>0</v>
      </c>
      <c r="BL325" s="18" t="s">
        <v>167</v>
      </c>
      <c r="BM325" s="153" t="s">
        <v>448</v>
      </c>
    </row>
    <row r="326" spans="1:65" s="2" customFormat="1" x14ac:dyDescent="0.2">
      <c r="A326" s="30"/>
      <c r="B326" s="31"/>
      <c r="C326" s="30"/>
      <c r="D326" s="155" t="s">
        <v>169</v>
      </c>
      <c r="E326" s="30"/>
      <c r="F326" s="156" t="s">
        <v>449</v>
      </c>
      <c r="G326" s="30"/>
      <c r="H326" s="30"/>
      <c r="I326" s="30"/>
      <c r="J326" s="30"/>
      <c r="K326" s="30"/>
      <c r="L326" s="31"/>
      <c r="M326" s="157"/>
      <c r="N326" s="158"/>
      <c r="O326" s="56"/>
      <c r="P326" s="56"/>
      <c r="Q326" s="56"/>
      <c r="R326" s="56"/>
      <c r="S326" s="56"/>
      <c r="T326" s="57"/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T326" s="18" t="s">
        <v>169</v>
      </c>
      <c r="AU326" s="18" t="s">
        <v>81</v>
      </c>
    </row>
    <row r="327" spans="1:65" s="14" customFormat="1" x14ac:dyDescent="0.2">
      <c r="B327" s="165"/>
      <c r="D327" s="155" t="s">
        <v>171</v>
      </c>
      <c r="E327" s="166" t="s">
        <v>1</v>
      </c>
      <c r="F327" s="167" t="s">
        <v>19</v>
      </c>
      <c r="H327" s="168">
        <v>1</v>
      </c>
      <c r="L327" s="165"/>
      <c r="M327" s="169"/>
      <c r="N327" s="170"/>
      <c r="O327" s="170"/>
      <c r="P327" s="170"/>
      <c r="Q327" s="170"/>
      <c r="R327" s="170"/>
      <c r="S327" s="170"/>
      <c r="T327" s="171"/>
      <c r="AT327" s="166" t="s">
        <v>171</v>
      </c>
      <c r="AU327" s="166" t="s">
        <v>81</v>
      </c>
      <c r="AV327" s="14" t="s">
        <v>81</v>
      </c>
      <c r="AW327" s="14" t="s">
        <v>31</v>
      </c>
      <c r="AX327" s="14" t="s">
        <v>74</v>
      </c>
      <c r="AY327" s="166" t="s">
        <v>160</v>
      </c>
    </row>
    <row r="328" spans="1:65" s="15" customFormat="1" x14ac:dyDescent="0.2">
      <c r="B328" s="172"/>
      <c r="D328" s="155" t="s">
        <v>171</v>
      </c>
      <c r="E328" s="173" t="s">
        <v>1</v>
      </c>
      <c r="F328" s="174" t="s">
        <v>176</v>
      </c>
      <c r="H328" s="175">
        <v>1</v>
      </c>
      <c r="L328" s="172"/>
      <c r="M328" s="176"/>
      <c r="N328" s="177"/>
      <c r="O328" s="177"/>
      <c r="P328" s="177"/>
      <c r="Q328" s="177"/>
      <c r="R328" s="177"/>
      <c r="S328" s="177"/>
      <c r="T328" s="178"/>
      <c r="AT328" s="173" t="s">
        <v>171</v>
      </c>
      <c r="AU328" s="173" t="s">
        <v>81</v>
      </c>
      <c r="AV328" s="15" t="s">
        <v>167</v>
      </c>
      <c r="AW328" s="15" t="s">
        <v>31</v>
      </c>
      <c r="AX328" s="15" t="s">
        <v>19</v>
      </c>
      <c r="AY328" s="173" t="s">
        <v>160</v>
      </c>
    </row>
    <row r="329" spans="1:65" s="2" customFormat="1" ht="16.5" customHeight="1" x14ac:dyDescent="0.2">
      <c r="A329" s="30"/>
      <c r="B329" s="142"/>
      <c r="C329" s="143" t="s">
        <v>450</v>
      </c>
      <c r="D329" s="143" t="s">
        <v>162</v>
      </c>
      <c r="E329" s="144" t="s">
        <v>451</v>
      </c>
      <c r="F329" s="145" t="s">
        <v>452</v>
      </c>
      <c r="G329" s="146" t="s">
        <v>245</v>
      </c>
      <c r="H329" s="147">
        <v>1.1100000000000001</v>
      </c>
      <c r="I329" s="148">
        <v>0</v>
      </c>
      <c r="J329" s="148">
        <f>ROUND(I329*H329,2)</f>
        <v>0</v>
      </c>
      <c r="K329" s="145" t="s">
        <v>166</v>
      </c>
      <c r="L329" s="31"/>
      <c r="M329" s="149" t="s">
        <v>1</v>
      </c>
      <c r="N329" s="150" t="s">
        <v>39</v>
      </c>
      <c r="O329" s="151">
        <v>41.774000000000001</v>
      </c>
      <c r="P329" s="151">
        <f>O329*H329</f>
        <v>46.369140000000002</v>
      </c>
      <c r="Q329" s="151">
        <v>1.0383020000000001</v>
      </c>
      <c r="R329" s="151">
        <f>Q329*H329</f>
        <v>1.1525152200000002</v>
      </c>
      <c r="S329" s="151">
        <v>0</v>
      </c>
      <c r="T329" s="152">
        <f>S329*H329</f>
        <v>0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153" t="s">
        <v>167</v>
      </c>
      <c r="AT329" s="153" t="s">
        <v>162</v>
      </c>
      <c r="AU329" s="153" t="s">
        <v>81</v>
      </c>
      <c r="AY329" s="18" t="s">
        <v>160</v>
      </c>
      <c r="BE329" s="154">
        <f>IF(N329="základní",J329,0)</f>
        <v>0</v>
      </c>
      <c r="BF329" s="154">
        <f>IF(N329="snížená",J329,0)</f>
        <v>0</v>
      </c>
      <c r="BG329" s="154">
        <f>IF(N329="zákl. přenesená",J329,0)</f>
        <v>0</v>
      </c>
      <c r="BH329" s="154">
        <f>IF(N329="sníž. přenesená",J329,0)</f>
        <v>0</v>
      </c>
      <c r="BI329" s="154">
        <f>IF(N329="nulová",J329,0)</f>
        <v>0</v>
      </c>
      <c r="BJ329" s="18" t="s">
        <v>19</v>
      </c>
      <c r="BK329" s="154">
        <f>ROUND(I329*H329,2)</f>
        <v>0</v>
      </c>
      <c r="BL329" s="18" t="s">
        <v>167</v>
      </c>
      <c r="BM329" s="153" t="s">
        <v>453</v>
      </c>
    </row>
    <row r="330" spans="1:65" s="2" customFormat="1" ht="29.25" x14ac:dyDescent="0.2">
      <c r="A330" s="30"/>
      <c r="B330" s="31"/>
      <c r="C330" s="30"/>
      <c r="D330" s="155" t="s">
        <v>169</v>
      </c>
      <c r="E330" s="30"/>
      <c r="F330" s="156" t="s">
        <v>454</v>
      </c>
      <c r="G330" s="30"/>
      <c r="H330" s="30"/>
      <c r="I330" s="30"/>
      <c r="J330" s="30"/>
      <c r="K330" s="30"/>
      <c r="L330" s="31"/>
      <c r="M330" s="157"/>
      <c r="N330" s="158"/>
      <c r="O330" s="56"/>
      <c r="P330" s="56"/>
      <c r="Q330" s="56"/>
      <c r="R330" s="56"/>
      <c r="S330" s="56"/>
      <c r="T330" s="57"/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T330" s="18" t="s">
        <v>169</v>
      </c>
      <c r="AU330" s="18" t="s">
        <v>81</v>
      </c>
    </row>
    <row r="331" spans="1:65" s="13" customFormat="1" x14ac:dyDescent="0.2">
      <c r="B331" s="159"/>
      <c r="D331" s="155" t="s">
        <v>171</v>
      </c>
      <c r="E331" s="160" t="s">
        <v>1</v>
      </c>
      <c r="F331" s="161" t="s">
        <v>455</v>
      </c>
      <c r="H331" s="160" t="s">
        <v>1</v>
      </c>
      <c r="L331" s="159"/>
      <c r="M331" s="162"/>
      <c r="N331" s="163"/>
      <c r="O331" s="163"/>
      <c r="P331" s="163"/>
      <c r="Q331" s="163"/>
      <c r="R331" s="163"/>
      <c r="S331" s="163"/>
      <c r="T331" s="164"/>
      <c r="AT331" s="160" t="s">
        <v>171</v>
      </c>
      <c r="AU331" s="160" t="s">
        <v>81</v>
      </c>
      <c r="AV331" s="13" t="s">
        <v>19</v>
      </c>
      <c r="AW331" s="13" t="s">
        <v>31</v>
      </c>
      <c r="AX331" s="13" t="s">
        <v>74</v>
      </c>
      <c r="AY331" s="160" t="s">
        <v>160</v>
      </c>
    </row>
    <row r="332" spans="1:65" s="14" customFormat="1" x14ac:dyDescent="0.2">
      <c r="B332" s="165"/>
      <c r="D332" s="155" t="s">
        <v>171</v>
      </c>
      <c r="E332" s="166" t="s">
        <v>1</v>
      </c>
      <c r="F332" s="167" t="s">
        <v>456</v>
      </c>
      <c r="H332" s="168">
        <v>1.1100000000000001</v>
      </c>
      <c r="L332" s="165"/>
      <c r="M332" s="169"/>
      <c r="N332" s="170"/>
      <c r="O332" s="170"/>
      <c r="P332" s="170"/>
      <c r="Q332" s="170"/>
      <c r="R332" s="170"/>
      <c r="S332" s="170"/>
      <c r="T332" s="171"/>
      <c r="AT332" s="166" t="s">
        <v>171</v>
      </c>
      <c r="AU332" s="166" t="s">
        <v>81</v>
      </c>
      <c r="AV332" s="14" t="s">
        <v>81</v>
      </c>
      <c r="AW332" s="14" t="s">
        <v>31</v>
      </c>
      <c r="AX332" s="14" t="s">
        <v>74</v>
      </c>
      <c r="AY332" s="166" t="s">
        <v>160</v>
      </c>
    </row>
    <row r="333" spans="1:65" s="15" customFormat="1" x14ac:dyDescent="0.2">
      <c r="B333" s="172"/>
      <c r="D333" s="155" t="s">
        <v>171</v>
      </c>
      <c r="E333" s="173" t="s">
        <v>1</v>
      </c>
      <c r="F333" s="174" t="s">
        <v>176</v>
      </c>
      <c r="H333" s="175">
        <v>1.1100000000000001</v>
      </c>
      <c r="L333" s="172"/>
      <c r="M333" s="176"/>
      <c r="N333" s="177"/>
      <c r="O333" s="177"/>
      <c r="P333" s="177"/>
      <c r="Q333" s="177"/>
      <c r="R333" s="177"/>
      <c r="S333" s="177"/>
      <c r="T333" s="178"/>
      <c r="AT333" s="173" t="s">
        <v>171</v>
      </c>
      <c r="AU333" s="173" t="s">
        <v>81</v>
      </c>
      <c r="AV333" s="15" t="s">
        <v>167</v>
      </c>
      <c r="AW333" s="15" t="s">
        <v>31</v>
      </c>
      <c r="AX333" s="15" t="s">
        <v>19</v>
      </c>
      <c r="AY333" s="173" t="s">
        <v>160</v>
      </c>
    </row>
    <row r="334" spans="1:65" s="12" customFormat="1" ht="22.9" customHeight="1" x14ac:dyDescent="0.2">
      <c r="B334" s="130"/>
      <c r="D334" s="131" t="s">
        <v>73</v>
      </c>
      <c r="E334" s="140" t="s">
        <v>167</v>
      </c>
      <c r="F334" s="140" t="s">
        <v>457</v>
      </c>
      <c r="J334" s="141">
        <f>BK334</f>
        <v>0</v>
      </c>
      <c r="L334" s="130"/>
      <c r="M334" s="134"/>
      <c r="N334" s="135"/>
      <c r="O334" s="135"/>
      <c r="P334" s="136">
        <f>SUM(P335:P367)</f>
        <v>42.006352</v>
      </c>
      <c r="Q334" s="135"/>
      <c r="R334" s="136">
        <f>SUM(R335:R367)</f>
        <v>22.245749416000002</v>
      </c>
      <c r="S334" s="135"/>
      <c r="T334" s="137">
        <f>SUM(T335:T367)</f>
        <v>0</v>
      </c>
      <c r="AR334" s="131" t="s">
        <v>19</v>
      </c>
      <c r="AT334" s="138" t="s">
        <v>73</v>
      </c>
      <c r="AU334" s="138" t="s">
        <v>19</v>
      </c>
      <c r="AY334" s="131" t="s">
        <v>160</v>
      </c>
      <c r="BK334" s="139">
        <f>SUM(BK335:BK367)</f>
        <v>0</v>
      </c>
    </row>
    <row r="335" spans="1:65" s="2" customFormat="1" ht="24" customHeight="1" x14ac:dyDescent="0.2">
      <c r="A335" s="30"/>
      <c r="B335" s="142"/>
      <c r="C335" s="143" t="s">
        <v>458</v>
      </c>
      <c r="D335" s="143" t="s">
        <v>162</v>
      </c>
      <c r="E335" s="144" t="s">
        <v>459</v>
      </c>
      <c r="F335" s="145" t="s">
        <v>460</v>
      </c>
      <c r="G335" s="146" t="s">
        <v>165</v>
      </c>
      <c r="H335" s="147">
        <v>10.08</v>
      </c>
      <c r="I335" s="148">
        <v>0</v>
      </c>
      <c r="J335" s="148">
        <f>ROUND(I335*H335,2)</f>
        <v>0</v>
      </c>
      <c r="K335" s="145" t="s">
        <v>166</v>
      </c>
      <c r="L335" s="31"/>
      <c r="M335" s="149" t="s">
        <v>1</v>
      </c>
      <c r="N335" s="150" t="s">
        <v>39</v>
      </c>
      <c r="O335" s="151">
        <v>0.16600000000000001</v>
      </c>
      <c r="P335" s="151">
        <f>O335*H335</f>
        <v>1.6732800000000001</v>
      </c>
      <c r="Q335" s="151">
        <v>0</v>
      </c>
      <c r="R335" s="151">
        <f>Q335*H335</f>
        <v>0</v>
      </c>
      <c r="S335" s="151">
        <v>0</v>
      </c>
      <c r="T335" s="152">
        <f>S335*H335</f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153" t="s">
        <v>167</v>
      </c>
      <c r="AT335" s="153" t="s">
        <v>162</v>
      </c>
      <c r="AU335" s="153" t="s">
        <v>81</v>
      </c>
      <c r="AY335" s="18" t="s">
        <v>160</v>
      </c>
      <c r="BE335" s="154">
        <f>IF(N335="základní",J335,0)</f>
        <v>0</v>
      </c>
      <c r="BF335" s="154">
        <f>IF(N335="snížená",J335,0)</f>
        <v>0</v>
      </c>
      <c r="BG335" s="154">
        <f>IF(N335="zákl. přenesená",J335,0)</f>
        <v>0</v>
      </c>
      <c r="BH335" s="154">
        <f>IF(N335="sníž. přenesená",J335,0)</f>
        <v>0</v>
      </c>
      <c r="BI335" s="154">
        <f>IF(N335="nulová",J335,0)</f>
        <v>0</v>
      </c>
      <c r="BJ335" s="18" t="s">
        <v>19</v>
      </c>
      <c r="BK335" s="154">
        <f>ROUND(I335*H335,2)</f>
        <v>0</v>
      </c>
      <c r="BL335" s="18" t="s">
        <v>167</v>
      </c>
      <c r="BM335" s="153" t="s">
        <v>461</v>
      </c>
    </row>
    <row r="336" spans="1:65" s="2" customFormat="1" ht="19.5" x14ac:dyDescent="0.2">
      <c r="A336" s="30"/>
      <c r="B336" s="31"/>
      <c r="C336" s="30"/>
      <c r="D336" s="155" t="s">
        <v>169</v>
      </c>
      <c r="E336" s="30"/>
      <c r="F336" s="156" t="s">
        <v>462</v>
      </c>
      <c r="G336" s="30"/>
      <c r="H336" s="30"/>
      <c r="I336" s="30"/>
      <c r="J336" s="30"/>
      <c r="K336" s="30"/>
      <c r="L336" s="31"/>
      <c r="M336" s="157"/>
      <c r="N336" s="158"/>
      <c r="O336" s="56"/>
      <c r="P336" s="56"/>
      <c r="Q336" s="56"/>
      <c r="R336" s="56"/>
      <c r="S336" s="56"/>
      <c r="T336" s="57"/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T336" s="18" t="s">
        <v>169</v>
      </c>
      <c r="AU336" s="18" t="s">
        <v>81</v>
      </c>
    </row>
    <row r="337" spans="1:65" s="14" customFormat="1" x14ac:dyDescent="0.2">
      <c r="B337" s="165"/>
      <c r="D337" s="155" t="s">
        <v>171</v>
      </c>
      <c r="E337" s="166" t="s">
        <v>1</v>
      </c>
      <c r="F337" s="167" t="s">
        <v>463</v>
      </c>
      <c r="H337" s="168">
        <v>10.08</v>
      </c>
      <c r="L337" s="165"/>
      <c r="M337" s="169"/>
      <c r="N337" s="170"/>
      <c r="O337" s="170"/>
      <c r="P337" s="170"/>
      <c r="Q337" s="170"/>
      <c r="R337" s="170"/>
      <c r="S337" s="170"/>
      <c r="T337" s="171"/>
      <c r="AT337" s="166" t="s">
        <v>171</v>
      </c>
      <c r="AU337" s="166" t="s">
        <v>81</v>
      </c>
      <c r="AV337" s="14" t="s">
        <v>81</v>
      </c>
      <c r="AW337" s="14" t="s">
        <v>31</v>
      </c>
      <c r="AX337" s="14" t="s">
        <v>19</v>
      </c>
      <c r="AY337" s="166" t="s">
        <v>160</v>
      </c>
    </row>
    <row r="338" spans="1:65" s="2" customFormat="1" ht="16.5" customHeight="1" x14ac:dyDescent="0.2">
      <c r="A338" s="30"/>
      <c r="B338" s="142"/>
      <c r="C338" s="143" t="s">
        <v>464</v>
      </c>
      <c r="D338" s="143" t="s">
        <v>162</v>
      </c>
      <c r="E338" s="144" t="s">
        <v>465</v>
      </c>
      <c r="F338" s="145" t="s">
        <v>466</v>
      </c>
      <c r="G338" s="146" t="s">
        <v>179</v>
      </c>
      <c r="H338" s="147">
        <v>1.3720000000000001</v>
      </c>
      <c r="I338" s="148">
        <v>0</v>
      </c>
      <c r="J338" s="148">
        <f>ROUND(I338*H338,2)</f>
        <v>0</v>
      </c>
      <c r="K338" s="145" t="s">
        <v>166</v>
      </c>
      <c r="L338" s="31"/>
      <c r="M338" s="149" t="s">
        <v>1</v>
      </c>
      <c r="N338" s="150" t="s">
        <v>39</v>
      </c>
      <c r="O338" s="151">
        <v>1.3029999999999999</v>
      </c>
      <c r="P338" s="151">
        <f>O338*H338</f>
        <v>1.7877160000000001</v>
      </c>
      <c r="Q338" s="151">
        <v>0</v>
      </c>
      <c r="R338" s="151">
        <f>Q338*H338</f>
        <v>0</v>
      </c>
      <c r="S338" s="151">
        <v>0</v>
      </c>
      <c r="T338" s="152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3" t="s">
        <v>167</v>
      </c>
      <c r="AT338" s="153" t="s">
        <v>162</v>
      </c>
      <c r="AU338" s="153" t="s">
        <v>81</v>
      </c>
      <c r="AY338" s="18" t="s">
        <v>160</v>
      </c>
      <c r="BE338" s="154">
        <f>IF(N338="základní",J338,0)</f>
        <v>0</v>
      </c>
      <c r="BF338" s="154">
        <f>IF(N338="snížená",J338,0)</f>
        <v>0</v>
      </c>
      <c r="BG338" s="154">
        <f>IF(N338="zákl. přenesená",J338,0)</f>
        <v>0</v>
      </c>
      <c r="BH338" s="154">
        <f>IF(N338="sníž. přenesená",J338,0)</f>
        <v>0</v>
      </c>
      <c r="BI338" s="154">
        <f>IF(N338="nulová",J338,0)</f>
        <v>0</v>
      </c>
      <c r="BJ338" s="18" t="s">
        <v>19</v>
      </c>
      <c r="BK338" s="154">
        <f>ROUND(I338*H338,2)</f>
        <v>0</v>
      </c>
      <c r="BL338" s="18" t="s">
        <v>167</v>
      </c>
      <c r="BM338" s="153" t="s">
        <v>467</v>
      </c>
    </row>
    <row r="339" spans="1:65" s="2" customFormat="1" ht="19.5" x14ac:dyDescent="0.2">
      <c r="A339" s="30"/>
      <c r="B339" s="31"/>
      <c r="C339" s="30"/>
      <c r="D339" s="155" t="s">
        <v>169</v>
      </c>
      <c r="E339" s="30"/>
      <c r="F339" s="156" t="s">
        <v>468</v>
      </c>
      <c r="G339" s="30"/>
      <c r="H339" s="30"/>
      <c r="I339" s="30"/>
      <c r="J339" s="30"/>
      <c r="K339" s="30"/>
      <c r="L339" s="31"/>
      <c r="M339" s="157"/>
      <c r="N339" s="158"/>
      <c r="O339" s="56"/>
      <c r="P339" s="56"/>
      <c r="Q339" s="56"/>
      <c r="R339" s="56"/>
      <c r="S339" s="56"/>
      <c r="T339" s="57"/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T339" s="18" t="s">
        <v>169</v>
      </c>
      <c r="AU339" s="18" t="s">
        <v>81</v>
      </c>
    </row>
    <row r="340" spans="1:65" s="13" customFormat="1" x14ac:dyDescent="0.2">
      <c r="B340" s="159"/>
      <c r="D340" s="155" t="s">
        <v>171</v>
      </c>
      <c r="E340" s="160" t="s">
        <v>1</v>
      </c>
      <c r="F340" s="161" t="s">
        <v>469</v>
      </c>
      <c r="H340" s="160" t="s">
        <v>1</v>
      </c>
      <c r="L340" s="159"/>
      <c r="M340" s="162"/>
      <c r="N340" s="163"/>
      <c r="O340" s="163"/>
      <c r="P340" s="163"/>
      <c r="Q340" s="163"/>
      <c r="R340" s="163"/>
      <c r="S340" s="163"/>
      <c r="T340" s="164"/>
      <c r="AT340" s="160" t="s">
        <v>171</v>
      </c>
      <c r="AU340" s="160" t="s">
        <v>81</v>
      </c>
      <c r="AV340" s="13" t="s">
        <v>19</v>
      </c>
      <c r="AW340" s="13" t="s">
        <v>31</v>
      </c>
      <c r="AX340" s="13" t="s">
        <v>74</v>
      </c>
      <c r="AY340" s="160" t="s">
        <v>160</v>
      </c>
    </row>
    <row r="341" spans="1:65" s="14" customFormat="1" x14ac:dyDescent="0.2">
      <c r="B341" s="165"/>
      <c r="D341" s="155" t="s">
        <v>171</v>
      </c>
      <c r="E341" s="166" t="s">
        <v>1</v>
      </c>
      <c r="F341" s="167" t="s">
        <v>470</v>
      </c>
      <c r="H341" s="168">
        <v>1.288</v>
      </c>
      <c r="L341" s="165"/>
      <c r="M341" s="169"/>
      <c r="N341" s="170"/>
      <c r="O341" s="170"/>
      <c r="P341" s="170"/>
      <c r="Q341" s="170"/>
      <c r="R341" s="170"/>
      <c r="S341" s="170"/>
      <c r="T341" s="171"/>
      <c r="AT341" s="166" t="s">
        <v>171</v>
      </c>
      <c r="AU341" s="166" t="s">
        <v>81</v>
      </c>
      <c r="AV341" s="14" t="s">
        <v>81</v>
      </c>
      <c r="AW341" s="14" t="s">
        <v>31</v>
      </c>
      <c r="AX341" s="14" t="s">
        <v>74</v>
      </c>
      <c r="AY341" s="166" t="s">
        <v>160</v>
      </c>
    </row>
    <row r="342" spans="1:65" s="13" customFormat="1" x14ac:dyDescent="0.2">
      <c r="B342" s="159"/>
      <c r="D342" s="155" t="s">
        <v>171</v>
      </c>
      <c r="E342" s="160" t="s">
        <v>1</v>
      </c>
      <c r="F342" s="161" t="s">
        <v>471</v>
      </c>
      <c r="H342" s="160" t="s">
        <v>1</v>
      </c>
      <c r="L342" s="159"/>
      <c r="M342" s="162"/>
      <c r="N342" s="163"/>
      <c r="O342" s="163"/>
      <c r="P342" s="163"/>
      <c r="Q342" s="163"/>
      <c r="R342" s="163"/>
      <c r="S342" s="163"/>
      <c r="T342" s="164"/>
      <c r="AT342" s="160" t="s">
        <v>171</v>
      </c>
      <c r="AU342" s="160" t="s">
        <v>81</v>
      </c>
      <c r="AV342" s="13" t="s">
        <v>19</v>
      </c>
      <c r="AW342" s="13" t="s">
        <v>31</v>
      </c>
      <c r="AX342" s="13" t="s">
        <v>74</v>
      </c>
      <c r="AY342" s="160" t="s">
        <v>160</v>
      </c>
    </row>
    <row r="343" spans="1:65" s="14" customFormat="1" x14ac:dyDescent="0.2">
      <c r="B343" s="165"/>
      <c r="D343" s="155" t="s">
        <v>171</v>
      </c>
      <c r="E343" s="166" t="s">
        <v>1</v>
      </c>
      <c r="F343" s="167" t="s">
        <v>472</v>
      </c>
      <c r="H343" s="168">
        <v>8.4000000000000005E-2</v>
      </c>
      <c r="L343" s="165"/>
      <c r="M343" s="169"/>
      <c r="N343" s="170"/>
      <c r="O343" s="170"/>
      <c r="P343" s="170"/>
      <c r="Q343" s="170"/>
      <c r="R343" s="170"/>
      <c r="S343" s="170"/>
      <c r="T343" s="171"/>
      <c r="AT343" s="166" t="s">
        <v>171</v>
      </c>
      <c r="AU343" s="166" t="s">
        <v>81</v>
      </c>
      <c r="AV343" s="14" t="s">
        <v>81</v>
      </c>
      <c r="AW343" s="14" t="s">
        <v>31</v>
      </c>
      <c r="AX343" s="14" t="s">
        <v>74</v>
      </c>
      <c r="AY343" s="166" t="s">
        <v>160</v>
      </c>
    </row>
    <row r="344" spans="1:65" s="15" customFormat="1" x14ac:dyDescent="0.2">
      <c r="B344" s="172"/>
      <c r="D344" s="155" t="s">
        <v>171</v>
      </c>
      <c r="E344" s="173" t="s">
        <v>1</v>
      </c>
      <c r="F344" s="174" t="s">
        <v>176</v>
      </c>
      <c r="H344" s="175">
        <v>1.3720000000000001</v>
      </c>
      <c r="L344" s="172"/>
      <c r="M344" s="176"/>
      <c r="N344" s="177"/>
      <c r="O344" s="177"/>
      <c r="P344" s="177"/>
      <c r="Q344" s="177"/>
      <c r="R344" s="177"/>
      <c r="S344" s="177"/>
      <c r="T344" s="178"/>
      <c r="AT344" s="173" t="s">
        <v>171</v>
      </c>
      <c r="AU344" s="173" t="s">
        <v>81</v>
      </c>
      <c r="AV344" s="15" t="s">
        <v>167</v>
      </c>
      <c r="AW344" s="15" t="s">
        <v>31</v>
      </c>
      <c r="AX344" s="15" t="s">
        <v>19</v>
      </c>
      <c r="AY344" s="173" t="s">
        <v>160</v>
      </c>
    </row>
    <row r="345" spans="1:65" s="2" customFormat="1" ht="24" customHeight="1" x14ac:dyDescent="0.2">
      <c r="A345" s="30"/>
      <c r="B345" s="142"/>
      <c r="C345" s="143" t="s">
        <v>473</v>
      </c>
      <c r="D345" s="143" t="s">
        <v>162</v>
      </c>
      <c r="E345" s="144" t="s">
        <v>474</v>
      </c>
      <c r="F345" s="145" t="s">
        <v>475</v>
      </c>
      <c r="G345" s="146" t="s">
        <v>165</v>
      </c>
      <c r="H345" s="147">
        <v>18.55</v>
      </c>
      <c r="I345" s="148">
        <v>0</v>
      </c>
      <c r="J345" s="148">
        <f>ROUND(I345*H345,2)</f>
        <v>0</v>
      </c>
      <c r="K345" s="145" t="s">
        <v>166</v>
      </c>
      <c r="L345" s="31"/>
      <c r="M345" s="149" t="s">
        <v>1</v>
      </c>
      <c r="N345" s="150" t="s">
        <v>39</v>
      </c>
      <c r="O345" s="151">
        <v>0.05</v>
      </c>
      <c r="P345" s="151">
        <f>O345*H345</f>
        <v>0.9275000000000001</v>
      </c>
      <c r="Q345" s="151">
        <v>0.16192000000000001</v>
      </c>
      <c r="R345" s="151">
        <f>Q345*H345</f>
        <v>3.0036160000000001</v>
      </c>
      <c r="S345" s="151">
        <v>0</v>
      </c>
      <c r="T345" s="152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3" t="s">
        <v>167</v>
      </c>
      <c r="AT345" s="153" t="s">
        <v>162</v>
      </c>
      <c r="AU345" s="153" t="s">
        <v>81</v>
      </c>
      <c r="AY345" s="18" t="s">
        <v>160</v>
      </c>
      <c r="BE345" s="154">
        <f>IF(N345="základní",J345,0)</f>
        <v>0</v>
      </c>
      <c r="BF345" s="154">
        <f>IF(N345="snížená",J345,0)</f>
        <v>0</v>
      </c>
      <c r="BG345" s="154">
        <f>IF(N345="zákl. přenesená",J345,0)</f>
        <v>0</v>
      </c>
      <c r="BH345" s="154">
        <f>IF(N345="sníž. přenesená",J345,0)</f>
        <v>0</v>
      </c>
      <c r="BI345" s="154">
        <f>IF(N345="nulová",J345,0)</f>
        <v>0</v>
      </c>
      <c r="BJ345" s="18" t="s">
        <v>19</v>
      </c>
      <c r="BK345" s="154">
        <f>ROUND(I345*H345,2)</f>
        <v>0</v>
      </c>
      <c r="BL345" s="18" t="s">
        <v>167</v>
      </c>
      <c r="BM345" s="153" t="s">
        <v>476</v>
      </c>
    </row>
    <row r="346" spans="1:65" s="2" customFormat="1" ht="19.5" x14ac:dyDescent="0.2">
      <c r="A346" s="30"/>
      <c r="B346" s="31"/>
      <c r="C346" s="30"/>
      <c r="D346" s="155" t="s">
        <v>169</v>
      </c>
      <c r="E346" s="30"/>
      <c r="F346" s="156" t="s">
        <v>477</v>
      </c>
      <c r="G346" s="30"/>
      <c r="H346" s="30"/>
      <c r="I346" s="30"/>
      <c r="J346" s="30"/>
      <c r="K346" s="30"/>
      <c r="L346" s="31"/>
      <c r="M346" s="157"/>
      <c r="N346" s="158"/>
      <c r="O346" s="56"/>
      <c r="P346" s="56"/>
      <c r="Q346" s="56"/>
      <c r="R346" s="56"/>
      <c r="S346" s="56"/>
      <c r="T346" s="57"/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T346" s="18" t="s">
        <v>169</v>
      </c>
      <c r="AU346" s="18" t="s">
        <v>81</v>
      </c>
    </row>
    <row r="347" spans="1:65" s="13" customFormat="1" x14ac:dyDescent="0.2">
      <c r="B347" s="159"/>
      <c r="D347" s="155" t="s">
        <v>171</v>
      </c>
      <c r="E347" s="160" t="s">
        <v>1</v>
      </c>
      <c r="F347" s="161" t="s">
        <v>478</v>
      </c>
      <c r="H347" s="160" t="s">
        <v>1</v>
      </c>
      <c r="L347" s="159"/>
      <c r="M347" s="162"/>
      <c r="N347" s="163"/>
      <c r="O347" s="163"/>
      <c r="P347" s="163"/>
      <c r="Q347" s="163"/>
      <c r="R347" s="163"/>
      <c r="S347" s="163"/>
      <c r="T347" s="164"/>
      <c r="AT347" s="160" t="s">
        <v>171</v>
      </c>
      <c r="AU347" s="160" t="s">
        <v>81</v>
      </c>
      <c r="AV347" s="13" t="s">
        <v>19</v>
      </c>
      <c r="AW347" s="13" t="s">
        <v>31</v>
      </c>
      <c r="AX347" s="13" t="s">
        <v>74</v>
      </c>
      <c r="AY347" s="160" t="s">
        <v>160</v>
      </c>
    </row>
    <row r="348" spans="1:65" s="13" customFormat="1" x14ac:dyDescent="0.2">
      <c r="B348" s="159"/>
      <c r="D348" s="155" t="s">
        <v>171</v>
      </c>
      <c r="E348" s="160" t="s">
        <v>1</v>
      </c>
      <c r="F348" s="161" t="s">
        <v>201</v>
      </c>
      <c r="H348" s="160" t="s">
        <v>1</v>
      </c>
      <c r="L348" s="159"/>
      <c r="M348" s="162"/>
      <c r="N348" s="163"/>
      <c r="O348" s="163"/>
      <c r="P348" s="163"/>
      <c r="Q348" s="163"/>
      <c r="R348" s="163"/>
      <c r="S348" s="163"/>
      <c r="T348" s="164"/>
      <c r="AT348" s="160" t="s">
        <v>171</v>
      </c>
      <c r="AU348" s="160" t="s">
        <v>81</v>
      </c>
      <c r="AV348" s="13" t="s">
        <v>19</v>
      </c>
      <c r="AW348" s="13" t="s">
        <v>31</v>
      </c>
      <c r="AX348" s="13" t="s">
        <v>74</v>
      </c>
      <c r="AY348" s="160" t="s">
        <v>160</v>
      </c>
    </row>
    <row r="349" spans="1:65" s="14" customFormat="1" x14ac:dyDescent="0.2">
      <c r="B349" s="165"/>
      <c r="D349" s="155" t="s">
        <v>171</v>
      </c>
      <c r="E349" s="166" t="s">
        <v>1</v>
      </c>
      <c r="F349" s="167" t="s">
        <v>301</v>
      </c>
      <c r="H349" s="168">
        <v>8.0500000000000007</v>
      </c>
      <c r="L349" s="165"/>
      <c r="M349" s="169"/>
      <c r="N349" s="170"/>
      <c r="O349" s="170"/>
      <c r="P349" s="170"/>
      <c r="Q349" s="170"/>
      <c r="R349" s="170"/>
      <c r="S349" s="170"/>
      <c r="T349" s="171"/>
      <c r="AT349" s="166" t="s">
        <v>171</v>
      </c>
      <c r="AU349" s="166" t="s">
        <v>81</v>
      </c>
      <c r="AV349" s="14" t="s">
        <v>81</v>
      </c>
      <c r="AW349" s="14" t="s">
        <v>31</v>
      </c>
      <c r="AX349" s="14" t="s">
        <v>74</v>
      </c>
      <c r="AY349" s="166" t="s">
        <v>160</v>
      </c>
    </row>
    <row r="350" spans="1:65" s="13" customFormat="1" x14ac:dyDescent="0.2">
      <c r="B350" s="159"/>
      <c r="D350" s="155" t="s">
        <v>171</v>
      </c>
      <c r="E350" s="160" t="s">
        <v>1</v>
      </c>
      <c r="F350" s="161" t="s">
        <v>203</v>
      </c>
      <c r="H350" s="160" t="s">
        <v>1</v>
      </c>
      <c r="L350" s="159"/>
      <c r="M350" s="162"/>
      <c r="N350" s="163"/>
      <c r="O350" s="163"/>
      <c r="P350" s="163"/>
      <c r="Q350" s="163"/>
      <c r="R350" s="163"/>
      <c r="S350" s="163"/>
      <c r="T350" s="164"/>
      <c r="AT350" s="160" t="s">
        <v>171</v>
      </c>
      <c r="AU350" s="160" t="s">
        <v>81</v>
      </c>
      <c r="AV350" s="13" t="s">
        <v>19</v>
      </c>
      <c r="AW350" s="13" t="s">
        <v>31</v>
      </c>
      <c r="AX350" s="13" t="s">
        <v>74</v>
      </c>
      <c r="AY350" s="160" t="s">
        <v>160</v>
      </c>
    </row>
    <row r="351" spans="1:65" s="14" customFormat="1" x14ac:dyDescent="0.2">
      <c r="B351" s="165"/>
      <c r="D351" s="155" t="s">
        <v>171</v>
      </c>
      <c r="E351" s="166" t="s">
        <v>1</v>
      </c>
      <c r="F351" s="167" t="s">
        <v>479</v>
      </c>
      <c r="H351" s="168">
        <v>10.5</v>
      </c>
      <c r="L351" s="165"/>
      <c r="M351" s="169"/>
      <c r="N351" s="170"/>
      <c r="O351" s="170"/>
      <c r="P351" s="170"/>
      <c r="Q351" s="170"/>
      <c r="R351" s="170"/>
      <c r="S351" s="170"/>
      <c r="T351" s="171"/>
      <c r="AT351" s="166" t="s">
        <v>171</v>
      </c>
      <c r="AU351" s="166" t="s">
        <v>81</v>
      </c>
      <c r="AV351" s="14" t="s">
        <v>81</v>
      </c>
      <c r="AW351" s="14" t="s">
        <v>31</v>
      </c>
      <c r="AX351" s="14" t="s">
        <v>74</v>
      </c>
      <c r="AY351" s="166" t="s">
        <v>160</v>
      </c>
    </row>
    <row r="352" spans="1:65" s="13" customFormat="1" x14ac:dyDescent="0.2">
      <c r="B352" s="159"/>
      <c r="D352" s="155" t="s">
        <v>171</v>
      </c>
      <c r="E352" s="160" t="s">
        <v>1</v>
      </c>
      <c r="F352" s="161" t="s">
        <v>480</v>
      </c>
      <c r="H352" s="160" t="s">
        <v>1</v>
      </c>
      <c r="L352" s="159"/>
      <c r="M352" s="162"/>
      <c r="N352" s="163"/>
      <c r="O352" s="163"/>
      <c r="P352" s="163"/>
      <c r="Q352" s="163"/>
      <c r="R352" s="163"/>
      <c r="S352" s="163"/>
      <c r="T352" s="164"/>
      <c r="AT352" s="160" t="s">
        <v>171</v>
      </c>
      <c r="AU352" s="160" t="s">
        <v>81</v>
      </c>
      <c r="AV352" s="13" t="s">
        <v>19</v>
      </c>
      <c r="AW352" s="13" t="s">
        <v>31</v>
      </c>
      <c r="AX352" s="13" t="s">
        <v>74</v>
      </c>
      <c r="AY352" s="160" t="s">
        <v>160</v>
      </c>
    </row>
    <row r="353" spans="1:65" s="15" customFormat="1" x14ac:dyDescent="0.2">
      <c r="B353" s="172"/>
      <c r="D353" s="155" t="s">
        <v>171</v>
      </c>
      <c r="E353" s="173" t="s">
        <v>1</v>
      </c>
      <c r="F353" s="174" t="s">
        <v>176</v>
      </c>
      <c r="H353" s="175">
        <v>18.55</v>
      </c>
      <c r="L353" s="172"/>
      <c r="M353" s="176"/>
      <c r="N353" s="177"/>
      <c r="O353" s="177"/>
      <c r="P353" s="177"/>
      <c r="Q353" s="177"/>
      <c r="R353" s="177"/>
      <c r="S353" s="177"/>
      <c r="T353" s="178"/>
      <c r="AT353" s="173" t="s">
        <v>171</v>
      </c>
      <c r="AU353" s="173" t="s">
        <v>81</v>
      </c>
      <c r="AV353" s="15" t="s">
        <v>167</v>
      </c>
      <c r="AW353" s="15" t="s">
        <v>31</v>
      </c>
      <c r="AX353" s="15" t="s">
        <v>19</v>
      </c>
      <c r="AY353" s="173" t="s">
        <v>160</v>
      </c>
    </row>
    <row r="354" spans="1:65" s="2" customFormat="1" ht="24" customHeight="1" x14ac:dyDescent="0.2">
      <c r="A354" s="30"/>
      <c r="B354" s="142"/>
      <c r="C354" s="143" t="s">
        <v>481</v>
      </c>
      <c r="D354" s="143" t="s">
        <v>162</v>
      </c>
      <c r="E354" s="144" t="s">
        <v>482</v>
      </c>
      <c r="F354" s="145" t="s">
        <v>483</v>
      </c>
      <c r="G354" s="146" t="s">
        <v>165</v>
      </c>
      <c r="H354" s="147">
        <v>18.55</v>
      </c>
      <c r="I354" s="148">
        <v>0</v>
      </c>
      <c r="J354" s="148">
        <f>ROUND(I354*H354,2)</f>
        <v>0</v>
      </c>
      <c r="K354" s="145" t="s">
        <v>166</v>
      </c>
      <c r="L354" s="31"/>
      <c r="M354" s="149" t="s">
        <v>1</v>
      </c>
      <c r="N354" s="150" t="s">
        <v>39</v>
      </c>
      <c r="O354" s="151">
        <v>1.95</v>
      </c>
      <c r="P354" s="151">
        <f>O354*H354</f>
        <v>36.172499999999999</v>
      </c>
      <c r="Q354" s="151">
        <v>1.031199</v>
      </c>
      <c r="R354" s="151">
        <f>Q354*H354</f>
        <v>19.12874145</v>
      </c>
      <c r="S354" s="151">
        <v>0</v>
      </c>
      <c r="T354" s="152">
        <f>S354*H354</f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53" t="s">
        <v>167</v>
      </c>
      <c r="AT354" s="153" t="s">
        <v>162</v>
      </c>
      <c r="AU354" s="153" t="s">
        <v>81</v>
      </c>
      <c r="AY354" s="18" t="s">
        <v>160</v>
      </c>
      <c r="BE354" s="154">
        <f>IF(N354="základní",J354,0)</f>
        <v>0</v>
      </c>
      <c r="BF354" s="154">
        <f>IF(N354="snížená",J354,0)</f>
        <v>0</v>
      </c>
      <c r="BG354" s="154">
        <f>IF(N354="zákl. přenesená",J354,0)</f>
        <v>0</v>
      </c>
      <c r="BH354" s="154">
        <f>IF(N354="sníž. přenesená",J354,0)</f>
        <v>0</v>
      </c>
      <c r="BI354" s="154">
        <f>IF(N354="nulová",J354,0)</f>
        <v>0</v>
      </c>
      <c r="BJ354" s="18" t="s">
        <v>19</v>
      </c>
      <c r="BK354" s="154">
        <f>ROUND(I354*H354,2)</f>
        <v>0</v>
      </c>
      <c r="BL354" s="18" t="s">
        <v>167</v>
      </c>
      <c r="BM354" s="153" t="s">
        <v>484</v>
      </c>
    </row>
    <row r="355" spans="1:65" s="2" customFormat="1" ht="29.25" x14ac:dyDescent="0.2">
      <c r="A355" s="30"/>
      <c r="B355" s="31"/>
      <c r="C355" s="30"/>
      <c r="D355" s="155" t="s">
        <v>169</v>
      </c>
      <c r="E355" s="30"/>
      <c r="F355" s="156" t="s">
        <v>485</v>
      </c>
      <c r="G355" s="30"/>
      <c r="H355" s="30"/>
      <c r="I355" s="30"/>
      <c r="J355" s="30"/>
      <c r="K355" s="30"/>
      <c r="L355" s="31"/>
      <c r="M355" s="157"/>
      <c r="N355" s="158"/>
      <c r="O355" s="56"/>
      <c r="P355" s="56"/>
      <c r="Q355" s="56"/>
      <c r="R355" s="56"/>
      <c r="S355" s="56"/>
      <c r="T355" s="57"/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T355" s="18" t="s">
        <v>169</v>
      </c>
      <c r="AU355" s="18" t="s">
        <v>81</v>
      </c>
    </row>
    <row r="356" spans="1:65" s="13" customFormat="1" x14ac:dyDescent="0.2">
      <c r="B356" s="159"/>
      <c r="D356" s="155" t="s">
        <v>171</v>
      </c>
      <c r="E356" s="160" t="s">
        <v>1</v>
      </c>
      <c r="F356" s="161" t="s">
        <v>486</v>
      </c>
      <c r="H356" s="160" t="s">
        <v>1</v>
      </c>
      <c r="L356" s="159"/>
      <c r="M356" s="162"/>
      <c r="N356" s="163"/>
      <c r="O356" s="163"/>
      <c r="P356" s="163"/>
      <c r="Q356" s="163"/>
      <c r="R356" s="163"/>
      <c r="S356" s="163"/>
      <c r="T356" s="164"/>
      <c r="AT356" s="160" t="s">
        <v>171</v>
      </c>
      <c r="AU356" s="160" t="s">
        <v>81</v>
      </c>
      <c r="AV356" s="13" t="s">
        <v>19</v>
      </c>
      <c r="AW356" s="13" t="s">
        <v>31</v>
      </c>
      <c r="AX356" s="13" t="s">
        <v>74</v>
      </c>
      <c r="AY356" s="160" t="s">
        <v>160</v>
      </c>
    </row>
    <row r="357" spans="1:65" s="13" customFormat="1" x14ac:dyDescent="0.2">
      <c r="B357" s="159"/>
      <c r="D357" s="155" t="s">
        <v>171</v>
      </c>
      <c r="E357" s="160" t="s">
        <v>1</v>
      </c>
      <c r="F357" s="161" t="s">
        <v>201</v>
      </c>
      <c r="H357" s="160" t="s">
        <v>1</v>
      </c>
      <c r="L357" s="159"/>
      <c r="M357" s="162"/>
      <c r="N357" s="163"/>
      <c r="O357" s="163"/>
      <c r="P357" s="163"/>
      <c r="Q357" s="163"/>
      <c r="R357" s="163"/>
      <c r="S357" s="163"/>
      <c r="T357" s="164"/>
      <c r="AT357" s="160" t="s">
        <v>171</v>
      </c>
      <c r="AU357" s="160" t="s">
        <v>81</v>
      </c>
      <c r="AV357" s="13" t="s">
        <v>19</v>
      </c>
      <c r="AW357" s="13" t="s">
        <v>31</v>
      </c>
      <c r="AX357" s="13" t="s">
        <v>74</v>
      </c>
      <c r="AY357" s="160" t="s">
        <v>160</v>
      </c>
    </row>
    <row r="358" spans="1:65" s="14" customFormat="1" x14ac:dyDescent="0.2">
      <c r="B358" s="165"/>
      <c r="D358" s="155" t="s">
        <v>171</v>
      </c>
      <c r="E358" s="166" t="s">
        <v>1</v>
      </c>
      <c r="F358" s="167" t="s">
        <v>301</v>
      </c>
      <c r="H358" s="168">
        <v>8.0500000000000007</v>
      </c>
      <c r="L358" s="165"/>
      <c r="M358" s="169"/>
      <c r="N358" s="170"/>
      <c r="O358" s="170"/>
      <c r="P358" s="170"/>
      <c r="Q358" s="170"/>
      <c r="R358" s="170"/>
      <c r="S358" s="170"/>
      <c r="T358" s="171"/>
      <c r="AT358" s="166" t="s">
        <v>171</v>
      </c>
      <c r="AU358" s="166" t="s">
        <v>81</v>
      </c>
      <c r="AV358" s="14" t="s">
        <v>81</v>
      </c>
      <c r="AW358" s="14" t="s">
        <v>31</v>
      </c>
      <c r="AX358" s="14" t="s">
        <v>74</v>
      </c>
      <c r="AY358" s="166" t="s">
        <v>160</v>
      </c>
    </row>
    <row r="359" spans="1:65" s="13" customFormat="1" x14ac:dyDescent="0.2">
      <c r="B359" s="159"/>
      <c r="D359" s="155" t="s">
        <v>171</v>
      </c>
      <c r="E359" s="160" t="s">
        <v>1</v>
      </c>
      <c r="F359" s="161" t="s">
        <v>203</v>
      </c>
      <c r="H359" s="160" t="s">
        <v>1</v>
      </c>
      <c r="L359" s="159"/>
      <c r="M359" s="162"/>
      <c r="N359" s="163"/>
      <c r="O359" s="163"/>
      <c r="P359" s="163"/>
      <c r="Q359" s="163"/>
      <c r="R359" s="163"/>
      <c r="S359" s="163"/>
      <c r="T359" s="164"/>
      <c r="AT359" s="160" t="s">
        <v>171</v>
      </c>
      <c r="AU359" s="160" t="s">
        <v>81</v>
      </c>
      <c r="AV359" s="13" t="s">
        <v>19</v>
      </c>
      <c r="AW359" s="13" t="s">
        <v>31</v>
      </c>
      <c r="AX359" s="13" t="s">
        <v>74</v>
      </c>
      <c r="AY359" s="160" t="s">
        <v>160</v>
      </c>
    </row>
    <row r="360" spans="1:65" s="14" customFormat="1" x14ac:dyDescent="0.2">
      <c r="B360" s="165"/>
      <c r="D360" s="155" t="s">
        <v>171</v>
      </c>
      <c r="E360" s="166" t="s">
        <v>1</v>
      </c>
      <c r="F360" s="167" t="s">
        <v>479</v>
      </c>
      <c r="H360" s="168">
        <v>10.5</v>
      </c>
      <c r="L360" s="165"/>
      <c r="M360" s="169"/>
      <c r="N360" s="170"/>
      <c r="O360" s="170"/>
      <c r="P360" s="170"/>
      <c r="Q360" s="170"/>
      <c r="R360" s="170"/>
      <c r="S360" s="170"/>
      <c r="T360" s="171"/>
      <c r="AT360" s="166" t="s">
        <v>171</v>
      </c>
      <c r="AU360" s="166" t="s">
        <v>81</v>
      </c>
      <c r="AV360" s="14" t="s">
        <v>81</v>
      </c>
      <c r="AW360" s="14" t="s">
        <v>31</v>
      </c>
      <c r="AX360" s="14" t="s">
        <v>74</v>
      </c>
      <c r="AY360" s="166" t="s">
        <v>160</v>
      </c>
    </row>
    <row r="361" spans="1:65" s="13" customFormat="1" x14ac:dyDescent="0.2">
      <c r="B361" s="159"/>
      <c r="D361" s="155" t="s">
        <v>171</v>
      </c>
      <c r="E361" s="160" t="s">
        <v>1</v>
      </c>
      <c r="F361" s="161" t="s">
        <v>480</v>
      </c>
      <c r="H361" s="160" t="s">
        <v>1</v>
      </c>
      <c r="L361" s="159"/>
      <c r="M361" s="162"/>
      <c r="N361" s="163"/>
      <c r="O361" s="163"/>
      <c r="P361" s="163"/>
      <c r="Q361" s="163"/>
      <c r="R361" s="163"/>
      <c r="S361" s="163"/>
      <c r="T361" s="164"/>
      <c r="AT361" s="160" t="s">
        <v>171</v>
      </c>
      <c r="AU361" s="160" t="s">
        <v>81</v>
      </c>
      <c r="AV361" s="13" t="s">
        <v>19</v>
      </c>
      <c r="AW361" s="13" t="s">
        <v>31</v>
      </c>
      <c r="AX361" s="13" t="s">
        <v>74</v>
      </c>
      <c r="AY361" s="160" t="s">
        <v>160</v>
      </c>
    </row>
    <row r="362" spans="1:65" s="15" customFormat="1" x14ac:dyDescent="0.2">
      <c r="B362" s="172"/>
      <c r="D362" s="155" t="s">
        <v>171</v>
      </c>
      <c r="E362" s="173" t="s">
        <v>1</v>
      </c>
      <c r="F362" s="174" t="s">
        <v>176</v>
      </c>
      <c r="H362" s="175">
        <v>18.55</v>
      </c>
      <c r="L362" s="172"/>
      <c r="M362" s="176"/>
      <c r="N362" s="177"/>
      <c r="O362" s="177"/>
      <c r="P362" s="177"/>
      <c r="Q362" s="177"/>
      <c r="R362" s="177"/>
      <c r="S362" s="177"/>
      <c r="T362" s="178"/>
      <c r="AT362" s="173" t="s">
        <v>171</v>
      </c>
      <c r="AU362" s="173" t="s">
        <v>81</v>
      </c>
      <c r="AV362" s="15" t="s">
        <v>167</v>
      </c>
      <c r="AW362" s="15" t="s">
        <v>31</v>
      </c>
      <c r="AX362" s="15" t="s">
        <v>19</v>
      </c>
      <c r="AY362" s="173" t="s">
        <v>160</v>
      </c>
    </row>
    <row r="363" spans="1:65" s="2" customFormat="1" ht="24" customHeight="1" x14ac:dyDescent="0.2">
      <c r="A363" s="30"/>
      <c r="B363" s="142"/>
      <c r="C363" s="143" t="s">
        <v>487</v>
      </c>
      <c r="D363" s="143" t="s">
        <v>162</v>
      </c>
      <c r="E363" s="144" t="s">
        <v>363</v>
      </c>
      <c r="F363" s="145" t="s">
        <v>364</v>
      </c>
      <c r="G363" s="146" t="s">
        <v>245</v>
      </c>
      <c r="H363" s="147">
        <v>0.107</v>
      </c>
      <c r="I363" s="148">
        <v>0</v>
      </c>
      <c r="J363" s="148">
        <f>ROUND(I363*H363,2)</f>
        <v>0</v>
      </c>
      <c r="K363" s="145" t="s">
        <v>166</v>
      </c>
      <c r="L363" s="31"/>
      <c r="M363" s="149" t="s">
        <v>1</v>
      </c>
      <c r="N363" s="150" t="s">
        <v>39</v>
      </c>
      <c r="O363" s="151">
        <v>13.507999999999999</v>
      </c>
      <c r="P363" s="151">
        <f>O363*H363</f>
        <v>1.4453559999999999</v>
      </c>
      <c r="Q363" s="151">
        <v>1.0597380000000001</v>
      </c>
      <c r="R363" s="151">
        <f>Q363*H363</f>
        <v>0.11339196600000001</v>
      </c>
      <c r="S363" s="151">
        <v>0</v>
      </c>
      <c r="T363" s="152">
        <f>S363*H363</f>
        <v>0</v>
      </c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R363" s="153" t="s">
        <v>167</v>
      </c>
      <c r="AT363" s="153" t="s">
        <v>162</v>
      </c>
      <c r="AU363" s="153" t="s">
        <v>81</v>
      </c>
      <c r="AY363" s="18" t="s">
        <v>160</v>
      </c>
      <c r="BE363" s="154">
        <f>IF(N363="základní",J363,0)</f>
        <v>0</v>
      </c>
      <c r="BF363" s="154">
        <f>IF(N363="snížená",J363,0)</f>
        <v>0</v>
      </c>
      <c r="BG363" s="154">
        <f>IF(N363="zákl. přenesená",J363,0)</f>
        <v>0</v>
      </c>
      <c r="BH363" s="154">
        <f>IF(N363="sníž. přenesená",J363,0)</f>
        <v>0</v>
      </c>
      <c r="BI363" s="154">
        <f>IF(N363="nulová",J363,0)</f>
        <v>0</v>
      </c>
      <c r="BJ363" s="18" t="s">
        <v>19</v>
      </c>
      <c r="BK363" s="154">
        <f>ROUND(I363*H363,2)</f>
        <v>0</v>
      </c>
      <c r="BL363" s="18" t="s">
        <v>167</v>
      </c>
      <c r="BM363" s="153" t="s">
        <v>488</v>
      </c>
    </row>
    <row r="364" spans="1:65" s="2" customFormat="1" ht="19.5" x14ac:dyDescent="0.2">
      <c r="A364" s="30"/>
      <c r="B364" s="31"/>
      <c r="C364" s="30"/>
      <c r="D364" s="155" t="s">
        <v>169</v>
      </c>
      <c r="E364" s="30"/>
      <c r="F364" s="156" t="s">
        <v>366</v>
      </c>
      <c r="G364" s="30"/>
      <c r="H364" s="30"/>
      <c r="I364" s="30"/>
      <c r="J364" s="30"/>
      <c r="K364" s="30"/>
      <c r="L364" s="31"/>
      <c r="M364" s="157"/>
      <c r="N364" s="158"/>
      <c r="O364" s="56"/>
      <c r="P364" s="56"/>
      <c r="Q364" s="56"/>
      <c r="R364" s="56"/>
      <c r="S364" s="56"/>
      <c r="T364" s="57"/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T364" s="18" t="s">
        <v>169</v>
      </c>
      <c r="AU364" s="18" t="s">
        <v>81</v>
      </c>
    </row>
    <row r="365" spans="1:65" s="13" customFormat="1" x14ac:dyDescent="0.2">
      <c r="B365" s="159"/>
      <c r="D365" s="155" t="s">
        <v>171</v>
      </c>
      <c r="E365" s="160" t="s">
        <v>1</v>
      </c>
      <c r="F365" s="161" t="s">
        <v>489</v>
      </c>
      <c r="H365" s="160" t="s">
        <v>1</v>
      </c>
      <c r="L365" s="159"/>
      <c r="M365" s="162"/>
      <c r="N365" s="163"/>
      <c r="O365" s="163"/>
      <c r="P365" s="163"/>
      <c r="Q365" s="163"/>
      <c r="R365" s="163"/>
      <c r="S365" s="163"/>
      <c r="T365" s="164"/>
      <c r="AT365" s="160" t="s">
        <v>171</v>
      </c>
      <c r="AU365" s="160" t="s">
        <v>81</v>
      </c>
      <c r="AV365" s="13" t="s">
        <v>19</v>
      </c>
      <c r="AW365" s="13" t="s">
        <v>31</v>
      </c>
      <c r="AX365" s="13" t="s">
        <v>74</v>
      </c>
      <c r="AY365" s="160" t="s">
        <v>160</v>
      </c>
    </row>
    <row r="366" spans="1:65" s="14" customFormat="1" x14ac:dyDescent="0.2">
      <c r="B366" s="165"/>
      <c r="D366" s="155" t="s">
        <v>171</v>
      </c>
      <c r="E366" s="166" t="s">
        <v>1</v>
      </c>
      <c r="F366" s="167" t="s">
        <v>490</v>
      </c>
      <c r="H366" s="168">
        <v>0.107</v>
      </c>
      <c r="L366" s="165"/>
      <c r="M366" s="169"/>
      <c r="N366" s="170"/>
      <c r="O366" s="170"/>
      <c r="P366" s="170"/>
      <c r="Q366" s="170"/>
      <c r="R366" s="170"/>
      <c r="S366" s="170"/>
      <c r="T366" s="171"/>
      <c r="AT366" s="166" t="s">
        <v>171</v>
      </c>
      <c r="AU366" s="166" t="s">
        <v>81</v>
      </c>
      <c r="AV366" s="14" t="s">
        <v>81</v>
      </c>
      <c r="AW366" s="14" t="s">
        <v>31</v>
      </c>
      <c r="AX366" s="14" t="s">
        <v>74</v>
      </c>
      <c r="AY366" s="166" t="s">
        <v>160</v>
      </c>
    </row>
    <row r="367" spans="1:65" s="15" customFormat="1" x14ac:dyDescent="0.2">
      <c r="B367" s="172"/>
      <c r="D367" s="155" t="s">
        <v>171</v>
      </c>
      <c r="E367" s="173" t="s">
        <v>1</v>
      </c>
      <c r="F367" s="174" t="s">
        <v>176</v>
      </c>
      <c r="H367" s="175">
        <v>0.107</v>
      </c>
      <c r="L367" s="172"/>
      <c r="M367" s="176"/>
      <c r="N367" s="177"/>
      <c r="O367" s="177"/>
      <c r="P367" s="177"/>
      <c r="Q367" s="177"/>
      <c r="R367" s="177"/>
      <c r="S367" s="177"/>
      <c r="T367" s="178"/>
      <c r="AT367" s="173" t="s">
        <v>171</v>
      </c>
      <c r="AU367" s="173" t="s">
        <v>81</v>
      </c>
      <c r="AV367" s="15" t="s">
        <v>167</v>
      </c>
      <c r="AW367" s="15" t="s">
        <v>31</v>
      </c>
      <c r="AX367" s="15" t="s">
        <v>19</v>
      </c>
      <c r="AY367" s="173" t="s">
        <v>160</v>
      </c>
    </row>
    <row r="368" spans="1:65" s="12" customFormat="1" ht="22.9" customHeight="1" x14ac:dyDescent="0.2">
      <c r="B368" s="130"/>
      <c r="D368" s="131" t="s">
        <v>73</v>
      </c>
      <c r="E368" s="140" t="s">
        <v>231</v>
      </c>
      <c r="F368" s="140" t="s">
        <v>491</v>
      </c>
      <c r="J368" s="141">
        <f>BK368</f>
        <v>0</v>
      </c>
      <c r="L368" s="130"/>
      <c r="M368" s="134"/>
      <c r="N368" s="135"/>
      <c r="O368" s="135"/>
      <c r="P368" s="136">
        <f>SUM(P369:P387)</f>
        <v>11.414480000000001</v>
      </c>
      <c r="Q368" s="135"/>
      <c r="R368" s="136">
        <f>SUM(R369:R387)</f>
        <v>14.700123040000001</v>
      </c>
      <c r="S368" s="135"/>
      <c r="T368" s="137">
        <f>SUM(T369:T387)</f>
        <v>0.90977999999999992</v>
      </c>
      <c r="AR368" s="131" t="s">
        <v>19</v>
      </c>
      <c r="AT368" s="138" t="s">
        <v>73</v>
      </c>
      <c r="AU368" s="138" t="s">
        <v>19</v>
      </c>
      <c r="AY368" s="131" t="s">
        <v>160</v>
      </c>
      <c r="BK368" s="139">
        <f>SUM(BK369:BK387)</f>
        <v>0</v>
      </c>
    </row>
    <row r="369" spans="1:65" s="2" customFormat="1" ht="24" customHeight="1" x14ac:dyDescent="0.2">
      <c r="A369" s="30"/>
      <c r="B369" s="142"/>
      <c r="C369" s="143" t="s">
        <v>492</v>
      </c>
      <c r="D369" s="143" t="s">
        <v>162</v>
      </c>
      <c r="E369" s="144" t="s">
        <v>493</v>
      </c>
      <c r="F369" s="145" t="s">
        <v>494</v>
      </c>
      <c r="G369" s="146" t="s">
        <v>186</v>
      </c>
      <c r="H369" s="147">
        <v>7.69</v>
      </c>
      <c r="I369" s="148">
        <v>0</v>
      </c>
      <c r="J369" s="148">
        <f>ROUND(I369*H369,2)</f>
        <v>0</v>
      </c>
      <c r="K369" s="145" t="s">
        <v>166</v>
      </c>
      <c r="L369" s="31"/>
      <c r="M369" s="149" t="s">
        <v>1</v>
      </c>
      <c r="N369" s="150" t="s">
        <v>39</v>
      </c>
      <c r="O369" s="151">
        <v>1.3580000000000001</v>
      </c>
      <c r="P369" s="151">
        <f>O369*H369</f>
        <v>10.443020000000001</v>
      </c>
      <c r="Q369" s="151">
        <v>1.5999999999999999E-5</v>
      </c>
      <c r="R369" s="151">
        <f>Q369*H369</f>
        <v>1.2303999999999999E-4</v>
      </c>
      <c r="S369" s="151">
        <v>0</v>
      </c>
      <c r="T369" s="152">
        <f>S369*H369</f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53" t="s">
        <v>167</v>
      </c>
      <c r="AT369" s="153" t="s">
        <v>162</v>
      </c>
      <c r="AU369" s="153" t="s">
        <v>81</v>
      </c>
      <c r="AY369" s="18" t="s">
        <v>160</v>
      </c>
      <c r="BE369" s="154">
        <f>IF(N369="základní",J369,0)</f>
        <v>0</v>
      </c>
      <c r="BF369" s="154">
        <f>IF(N369="snížená",J369,0)</f>
        <v>0</v>
      </c>
      <c r="BG369" s="154">
        <f>IF(N369="zákl. přenesená",J369,0)</f>
        <v>0</v>
      </c>
      <c r="BH369" s="154">
        <f>IF(N369="sníž. přenesená",J369,0)</f>
        <v>0</v>
      </c>
      <c r="BI369" s="154">
        <f>IF(N369="nulová",J369,0)</f>
        <v>0</v>
      </c>
      <c r="BJ369" s="18" t="s">
        <v>19</v>
      </c>
      <c r="BK369" s="154">
        <f>ROUND(I369*H369,2)</f>
        <v>0</v>
      </c>
      <c r="BL369" s="18" t="s">
        <v>167</v>
      </c>
      <c r="BM369" s="153" t="s">
        <v>495</v>
      </c>
    </row>
    <row r="370" spans="1:65" s="2" customFormat="1" ht="19.5" x14ac:dyDescent="0.2">
      <c r="A370" s="30"/>
      <c r="B370" s="31"/>
      <c r="C370" s="30"/>
      <c r="D370" s="155" t="s">
        <v>169</v>
      </c>
      <c r="E370" s="30"/>
      <c r="F370" s="156" t="s">
        <v>496</v>
      </c>
      <c r="G370" s="30"/>
      <c r="H370" s="30"/>
      <c r="I370" s="30"/>
      <c r="J370" s="30"/>
      <c r="K370" s="30"/>
      <c r="L370" s="31"/>
      <c r="M370" s="157"/>
      <c r="N370" s="158"/>
      <c r="O370" s="56"/>
      <c r="P370" s="56"/>
      <c r="Q370" s="56"/>
      <c r="R370" s="56"/>
      <c r="S370" s="56"/>
      <c r="T370" s="57"/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T370" s="18" t="s">
        <v>169</v>
      </c>
      <c r="AU370" s="18" t="s">
        <v>81</v>
      </c>
    </row>
    <row r="371" spans="1:65" s="14" customFormat="1" x14ac:dyDescent="0.2">
      <c r="B371" s="165"/>
      <c r="D371" s="155" t="s">
        <v>171</v>
      </c>
      <c r="E371" s="166" t="s">
        <v>1</v>
      </c>
      <c r="F371" s="167" t="s">
        <v>497</v>
      </c>
      <c r="H371" s="168">
        <v>7.69</v>
      </c>
      <c r="L371" s="165"/>
      <c r="M371" s="169"/>
      <c r="N371" s="170"/>
      <c r="O371" s="170"/>
      <c r="P371" s="170"/>
      <c r="Q371" s="170"/>
      <c r="R371" s="170"/>
      <c r="S371" s="170"/>
      <c r="T371" s="171"/>
      <c r="AT371" s="166" t="s">
        <v>171</v>
      </c>
      <c r="AU371" s="166" t="s">
        <v>81</v>
      </c>
      <c r="AV371" s="14" t="s">
        <v>81</v>
      </c>
      <c r="AW371" s="14" t="s">
        <v>31</v>
      </c>
      <c r="AX371" s="14" t="s">
        <v>19</v>
      </c>
      <c r="AY371" s="166" t="s">
        <v>160</v>
      </c>
    </row>
    <row r="372" spans="1:65" s="2" customFormat="1" ht="16.5" customHeight="1" x14ac:dyDescent="0.2">
      <c r="A372" s="30"/>
      <c r="B372" s="142"/>
      <c r="C372" s="187" t="s">
        <v>498</v>
      </c>
      <c r="D372" s="187" t="s">
        <v>291</v>
      </c>
      <c r="E372" s="188" t="s">
        <v>499</v>
      </c>
      <c r="F372" s="189" t="s">
        <v>500</v>
      </c>
      <c r="G372" s="190" t="s">
        <v>447</v>
      </c>
      <c r="H372" s="191">
        <v>2</v>
      </c>
      <c r="I372" s="192">
        <v>0</v>
      </c>
      <c r="J372" s="192">
        <f>ROUND(I372*H372,2)</f>
        <v>0</v>
      </c>
      <c r="K372" s="189" t="s">
        <v>1</v>
      </c>
      <c r="L372" s="193"/>
      <c r="M372" s="194" t="s">
        <v>1</v>
      </c>
      <c r="N372" s="195" t="s">
        <v>39</v>
      </c>
      <c r="O372" s="151">
        <v>0</v>
      </c>
      <c r="P372" s="151">
        <f>O372*H372</f>
        <v>0</v>
      </c>
      <c r="Q372" s="151">
        <v>1.2250000000000001</v>
      </c>
      <c r="R372" s="151">
        <f>Q372*H372</f>
        <v>2.4500000000000002</v>
      </c>
      <c r="S372" s="151">
        <v>0</v>
      </c>
      <c r="T372" s="152">
        <f>S372*H372</f>
        <v>0</v>
      </c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R372" s="153" t="s">
        <v>231</v>
      </c>
      <c r="AT372" s="153" t="s">
        <v>291</v>
      </c>
      <c r="AU372" s="153" t="s">
        <v>81</v>
      </c>
      <c r="AY372" s="18" t="s">
        <v>160</v>
      </c>
      <c r="BE372" s="154">
        <f>IF(N372="základní",J372,0)</f>
        <v>0</v>
      </c>
      <c r="BF372" s="154">
        <f>IF(N372="snížená",J372,0)</f>
        <v>0</v>
      </c>
      <c r="BG372" s="154">
        <f>IF(N372="zákl. přenesená",J372,0)</f>
        <v>0</v>
      </c>
      <c r="BH372" s="154">
        <f>IF(N372="sníž. přenesená",J372,0)</f>
        <v>0</v>
      </c>
      <c r="BI372" s="154">
        <f>IF(N372="nulová",J372,0)</f>
        <v>0</v>
      </c>
      <c r="BJ372" s="18" t="s">
        <v>19</v>
      </c>
      <c r="BK372" s="154">
        <f>ROUND(I372*H372,2)</f>
        <v>0</v>
      </c>
      <c r="BL372" s="18" t="s">
        <v>167</v>
      </c>
      <c r="BM372" s="153" t="s">
        <v>501</v>
      </c>
    </row>
    <row r="373" spans="1:65" s="2" customFormat="1" x14ac:dyDescent="0.2">
      <c r="A373" s="30"/>
      <c r="B373" s="31"/>
      <c r="C373" s="30"/>
      <c r="D373" s="155" t="s">
        <v>169</v>
      </c>
      <c r="E373" s="30"/>
      <c r="F373" s="156" t="s">
        <v>500</v>
      </c>
      <c r="G373" s="30"/>
      <c r="H373" s="30"/>
      <c r="I373" s="30"/>
      <c r="J373" s="30"/>
      <c r="K373" s="30"/>
      <c r="L373" s="31"/>
      <c r="M373" s="157"/>
      <c r="N373" s="158"/>
      <c r="O373" s="56"/>
      <c r="P373" s="56"/>
      <c r="Q373" s="56"/>
      <c r="R373" s="56"/>
      <c r="S373" s="56"/>
      <c r="T373" s="57"/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T373" s="18" t="s">
        <v>169</v>
      </c>
      <c r="AU373" s="18" t="s">
        <v>81</v>
      </c>
    </row>
    <row r="374" spans="1:65" s="2" customFormat="1" ht="39" x14ac:dyDescent="0.2">
      <c r="A374" s="30"/>
      <c r="B374" s="31"/>
      <c r="C374" s="30"/>
      <c r="D374" s="155" t="s">
        <v>248</v>
      </c>
      <c r="E374" s="30"/>
      <c r="F374" s="186" t="s">
        <v>502</v>
      </c>
      <c r="G374" s="30"/>
      <c r="H374" s="30"/>
      <c r="I374" s="30"/>
      <c r="J374" s="30"/>
      <c r="K374" s="30"/>
      <c r="L374" s="31"/>
      <c r="M374" s="157"/>
      <c r="N374" s="158"/>
      <c r="O374" s="56"/>
      <c r="P374" s="56"/>
      <c r="Q374" s="56"/>
      <c r="R374" s="56"/>
      <c r="S374" s="56"/>
      <c r="T374" s="57"/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T374" s="18" t="s">
        <v>248</v>
      </c>
      <c r="AU374" s="18" t="s">
        <v>81</v>
      </c>
    </row>
    <row r="375" spans="1:65" s="13" customFormat="1" x14ac:dyDescent="0.2">
      <c r="B375" s="159"/>
      <c r="D375" s="155" t="s">
        <v>171</v>
      </c>
      <c r="E375" s="160" t="s">
        <v>1</v>
      </c>
      <c r="F375" s="161" t="s">
        <v>503</v>
      </c>
      <c r="H375" s="160" t="s">
        <v>1</v>
      </c>
      <c r="L375" s="159"/>
      <c r="M375" s="162"/>
      <c r="N375" s="163"/>
      <c r="O375" s="163"/>
      <c r="P375" s="163"/>
      <c r="Q375" s="163"/>
      <c r="R375" s="163"/>
      <c r="S375" s="163"/>
      <c r="T375" s="164"/>
      <c r="AT375" s="160" t="s">
        <v>171</v>
      </c>
      <c r="AU375" s="160" t="s">
        <v>81</v>
      </c>
      <c r="AV375" s="13" t="s">
        <v>19</v>
      </c>
      <c r="AW375" s="13" t="s">
        <v>31</v>
      </c>
      <c r="AX375" s="13" t="s">
        <v>74</v>
      </c>
      <c r="AY375" s="160" t="s">
        <v>160</v>
      </c>
    </row>
    <row r="376" spans="1:65" s="14" customFormat="1" x14ac:dyDescent="0.2">
      <c r="B376" s="165"/>
      <c r="D376" s="155" t="s">
        <v>171</v>
      </c>
      <c r="E376" s="166" t="s">
        <v>1</v>
      </c>
      <c r="F376" s="167" t="s">
        <v>81</v>
      </c>
      <c r="H376" s="168">
        <v>2</v>
      </c>
      <c r="L376" s="165"/>
      <c r="M376" s="169"/>
      <c r="N376" s="170"/>
      <c r="O376" s="170"/>
      <c r="P376" s="170"/>
      <c r="Q376" s="170"/>
      <c r="R376" s="170"/>
      <c r="S376" s="170"/>
      <c r="T376" s="171"/>
      <c r="AT376" s="166" t="s">
        <v>171</v>
      </c>
      <c r="AU376" s="166" t="s">
        <v>81</v>
      </c>
      <c r="AV376" s="14" t="s">
        <v>81</v>
      </c>
      <c r="AW376" s="14" t="s">
        <v>31</v>
      </c>
      <c r="AX376" s="14" t="s">
        <v>19</v>
      </c>
      <c r="AY376" s="166" t="s">
        <v>160</v>
      </c>
    </row>
    <row r="377" spans="1:65" s="2" customFormat="1" ht="24" customHeight="1" x14ac:dyDescent="0.2">
      <c r="A377" s="30"/>
      <c r="B377" s="142"/>
      <c r="C377" s="187" t="s">
        <v>504</v>
      </c>
      <c r="D377" s="187" t="s">
        <v>291</v>
      </c>
      <c r="E377" s="188" t="s">
        <v>505</v>
      </c>
      <c r="F377" s="189" t="s">
        <v>506</v>
      </c>
      <c r="G377" s="190" t="s">
        <v>447</v>
      </c>
      <c r="H377" s="191">
        <v>1</v>
      </c>
      <c r="I377" s="192">
        <v>0</v>
      </c>
      <c r="J377" s="192">
        <f>ROUND(I377*H377,2)</f>
        <v>0</v>
      </c>
      <c r="K377" s="189" t="s">
        <v>1</v>
      </c>
      <c r="L377" s="193"/>
      <c r="M377" s="194" t="s">
        <v>1</v>
      </c>
      <c r="N377" s="195" t="s">
        <v>39</v>
      </c>
      <c r="O377" s="151">
        <v>0</v>
      </c>
      <c r="P377" s="151">
        <f>O377*H377</f>
        <v>0</v>
      </c>
      <c r="Q377" s="151">
        <v>1.2250000000000001</v>
      </c>
      <c r="R377" s="151">
        <f>Q377*H377</f>
        <v>1.2250000000000001</v>
      </c>
      <c r="S377" s="151">
        <v>0</v>
      </c>
      <c r="T377" s="152">
        <f>S377*H377</f>
        <v>0</v>
      </c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R377" s="153" t="s">
        <v>231</v>
      </c>
      <c r="AT377" s="153" t="s">
        <v>291</v>
      </c>
      <c r="AU377" s="153" t="s">
        <v>81</v>
      </c>
      <c r="AY377" s="18" t="s">
        <v>160</v>
      </c>
      <c r="BE377" s="154">
        <f>IF(N377="základní",J377,0)</f>
        <v>0</v>
      </c>
      <c r="BF377" s="154">
        <f>IF(N377="snížená",J377,0)</f>
        <v>0</v>
      </c>
      <c r="BG377" s="154">
        <f>IF(N377="zákl. přenesená",J377,0)</f>
        <v>0</v>
      </c>
      <c r="BH377" s="154">
        <f>IF(N377="sníž. přenesená",J377,0)</f>
        <v>0</v>
      </c>
      <c r="BI377" s="154">
        <f>IF(N377="nulová",J377,0)</f>
        <v>0</v>
      </c>
      <c r="BJ377" s="18" t="s">
        <v>19</v>
      </c>
      <c r="BK377" s="154">
        <f>ROUND(I377*H377,2)</f>
        <v>0</v>
      </c>
      <c r="BL377" s="18" t="s">
        <v>167</v>
      </c>
      <c r="BM377" s="153" t="s">
        <v>507</v>
      </c>
    </row>
    <row r="378" spans="1:65" s="2" customFormat="1" x14ac:dyDescent="0.2">
      <c r="A378" s="30"/>
      <c r="B378" s="31"/>
      <c r="C378" s="30"/>
      <c r="D378" s="155" t="s">
        <v>169</v>
      </c>
      <c r="E378" s="30"/>
      <c r="F378" s="156" t="s">
        <v>508</v>
      </c>
      <c r="G378" s="30"/>
      <c r="H378" s="30"/>
      <c r="I378" s="30"/>
      <c r="J378" s="30"/>
      <c r="K378" s="30"/>
      <c r="L378" s="31"/>
      <c r="M378" s="157"/>
      <c r="N378" s="158"/>
      <c r="O378" s="56"/>
      <c r="P378" s="56"/>
      <c r="Q378" s="56"/>
      <c r="R378" s="56"/>
      <c r="S378" s="56"/>
      <c r="T378" s="57"/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T378" s="18" t="s">
        <v>169</v>
      </c>
      <c r="AU378" s="18" t="s">
        <v>81</v>
      </c>
    </row>
    <row r="379" spans="1:65" s="2" customFormat="1" ht="39" x14ac:dyDescent="0.2">
      <c r="A379" s="30"/>
      <c r="B379" s="31"/>
      <c r="C379" s="30"/>
      <c r="D379" s="155" t="s">
        <v>248</v>
      </c>
      <c r="E379" s="30"/>
      <c r="F379" s="186" t="s">
        <v>509</v>
      </c>
      <c r="G379" s="30"/>
      <c r="H379" s="30"/>
      <c r="I379" s="30"/>
      <c r="J379" s="30"/>
      <c r="K379" s="30"/>
      <c r="L379" s="31"/>
      <c r="M379" s="157"/>
      <c r="N379" s="158"/>
      <c r="O379" s="56"/>
      <c r="P379" s="56"/>
      <c r="Q379" s="56"/>
      <c r="R379" s="56"/>
      <c r="S379" s="56"/>
      <c r="T379" s="57"/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T379" s="18" t="s">
        <v>248</v>
      </c>
      <c r="AU379" s="18" t="s">
        <v>81</v>
      </c>
    </row>
    <row r="380" spans="1:65" s="2" customFormat="1" ht="16.5" customHeight="1" x14ac:dyDescent="0.2">
      <c r="A380" s="30"/>
      <c r="B380" s="142"/>
      <c r="C380" s="187" t="s">
        <v>510</v>
      </c>
      <c r="D380" s="187" t="s">
        <v>291</v>
      </c>
      <c r="E380" s="188" t="s">
        <v>511</v>
      </c>
      <c r="F380" s="189" t="s">
        <v>512</v>
      </c>
      <c r="G380" s="190" t="s">
        <v>447</v>
      </c>
      <c r="H380" s="191">
        <v>1</v>
      </c>
      <c r="I380" s="192">
        <v>0</v>
      </c>
      <c r="J380" s="192">
        <f>ROUND(I380*H380,2)</f>
        <v>0</v>
      </c>
      <c r="K380" s="189" t="s">
        <v>1</v>
      </c>
      <c r="L380" s="193"/>
      <c r="M380" s="194" t="s">
        <v>1</v>
      </c>
      <c r="N380" s="195" t="s">
        <v>39</v>
      </c>
      <c r="O380" s="151">
        <v>0</v>
      </c>
      <c r="P380" s="151">
        <f>O380*H380</f>
        <v>0</v>
      </c>
      <c r="Q380" s="151">
        <v>1.2250000000000001</v>
      </c>
      <c r="R380" s="151">
        <f>Q380*H380</f>
        <v>1.2250000000000001</v>
      </c>
      <c r="S380" s="151">
        <v>0</v>
      </c>
      <c r="T380" s="152">
        <f>S380*H380</f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53" t="s">
        <v>231</v>
      </c>
      <c r="AT380" s="153" t="s">
        <v>291</v>
      </c>
      <c r="AU380" s="153" t="s">
        <v>81</v>
      </c>
      <c r="AY380" s="18" t="s">
        <v>160</v>
      </c>
      <c r="BE380" s="154">
        <f>IF(N380="základní",J380,0)</f>
        <v>0</v>
      </c>
      <c r="BF380" s="154">
        <f>IF(N380="snížená",J380,0)</f>
        <v>0</v>
      </c>
      <c r="BG380" s="154">
        <f>IF(N380="zákl. přenesená",J380,0)</f>
        <v>0</v>
      </c>
      <c r="BH380" s="154">
        <f>IF(N380="sníž. přenesená",J380,0)</f>
        <v>0</v>
      </c>
      <c r="BI380" s="154">
        <f>IF(N380="nulová",J380,0)</f>
        <v>0</v>
      </c>
      <c r="BJ380" s="18" t="s">
        <v>19</v>
      </c>
      <c r="BK380" s="154">
        <f>ROUND(I380*H380,2)</f>
        <v>0</v>
      </c>
      <c r="BL380" s="18" t="s">
        <v>167</v>
      </c>
      <c r="BM380" s="153" t="s">
        <v>513</v>
      </c>
    </row>
    <row r="381" spans="1:65" s="2" customFormat="1" x14ac:dyDescent="0.2">
      <c r="A381" s="30"/>
      <c r="B381" s="31"/>
      <c r="C381" s="30"/>
      <c r="D381" s="155" t="s">
        <v>169</v>
      </c>
      <c r="E381" s="30"/>
      <c r="F381" s="156" t="s">
        <v>508</v>
      </c>
      <c r="G381" s="30"/>
      <c r="H381" s="30"/>
      <c r="I381" s="30"/>
      <c r="J381" s="30"/>
      <c r="K381" s="30"/>
      <c r="L381" s="31"/>
      <c r="M381" s="157"/>
      <c r="N381" s="158"/>
      <c r="O381" s="56"/>
      <c r="P381" s="56"/>
      <c r="Q381" s="56"/>
      <c r="R381" s="56"/>
      <c r="S381" s="56"/>
      <c r="T381" s="57"/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T381" s="18" t="s">
        <v>169</v>
      </c>
      <c r="AU381" s="18" t="s">
        <v>81</v>
      </c>
    </row>
    <row r="382" spans="1:65" s="2" customFormat="1" ht="39" x14ac:dyDescent="0.2">
      <c r="A382" s="30"/>
      <c r="B382" s="31"/>
      <c r="C382" s="30"/>
      <c r="D382" s="155" t="s">
        <v>248</v>
      </c>
      <c r="E382" s="30"/>
      <c r="F382" s="186" t="s">
        <v>509</v>
      </c>
      <c r="G382" s="30"/>
      <c r="H382" s="30"/>
      <c r="I382" s="30"/>
      <c r="J382" s="30"/>
      <c r="K382" s="30"/>
      <c r="L382" s="31"/>
      <c r="M382" s="157"/>
      <c r="N382" s="158"/>
      <c r="O382" s="56"/>
      <c r="P382" s="56"/>
      <c r="Q382" s="56"/>
      <c r="R382" s="56"/>
      <c r="S382" s="56"/>
      <c r="T382" s="57"/>
      <c r="U382" s="30"/>
      <c r="V382" s="30"/>
      <c r="W382" s="30"/>
      <c r="X382" s="30"/>
      <c r="Y382" s="30"/>
      <c r="Z382" s="30"/>
      <c r="AA382" s="30"/>
      <c r="AB382" s="30"/>
      <c r="AC382" s="30"/>
      <c r="AD382" s="30"/>
      <c r="AE382" s="30"/>
      <c r="AT382" s="18" t="s">
        <v>248</v>
      </c>
      <c r="AU382" s="18" t="s">
        <v>81</v>
      </c>
    </row>
    <row r="383" spans="1:65" s="2" customFormat="1" ht="16.5" customHeight="1" x14ac:dyDescent="0.2">
      <c r="A383" s="30"/>
      <c r="B383" s="142"/>
      <c r="C383" s="187" t="s">
        <v>514</v>
      </c>
      <c r="D383" s="187" t="s">
        <v>291</v>
      </c>
      <c r="E383" s="188" t="s">
        <v>515</v>
      </c>
      <c r="F383" s="189" t="s">
        <v>516</v>
      </c>
      <c r="G383" s="190" t="s">
        <v>447</v>
      </c>
      <c r="H383" s="191">
        <v>8</v>
      </c>
      <c r="I383" s="192">
        <v>0</v>
      </c>
      <c r="J383" s="192">
        <f>ROUND(I383*H383,2)</f>
        <v>0</v>
      </c>
      <c r="K383" s="189" t="s">
        <v>1</v>
      </c>
      <c r="L383" s="193"/>
      <c r="M383" s="194" t="s">
        <v>1</v>
      </c>
      <c r="N383" s="195" t="s">
        <v>39</v>
      </c>
      <c r="O383" s="151">
        <v>0</v>
      </c>
      <c r="P383" s="151">
        <f>O383*H383</f>
        <v>0</v>
      </c>
      <c r="Q383" s="151">
        <v>1.2250000000000001</v>
      </c>
      <c r="R383" s="151">
        <f>Q383*H383</f>
        <v>9.8000000000000007</v>
      </c>
      <c r="S383" s="151">
        <v>0</v>
      </c>
      <c r="T383" s="152">
        <f>S383*H383</f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53" t="s">
        <v>231</v>
      </c>
      <c r="AT383" s="153" t="s">
        <v>291</v>
      </c>
      <c r="AU383" s="153" t="s">
        <v>81</v>
      </c>
      <c r="AY383" s="18" t="s">
        <v>160</v>
      </c>
      <c r="BE383" s="154">
        <f>IF(N383="základní",J383,0)</f>
        <v>0</v>
      </c>
      <c r="BF383" s="154">
        <f>IF(N383="snížená",J383,0)</f>
        <v>0</v>
      </c>
      <c r="BG383" s="154">
        <f>IF(N383="zákl. přenesená",J383,0)</f>
        <v>0</v>
      </c>
      <c r="BH383" s="154">
        <f>IF(N383="sníž. přenesená",J383,0)</f>
        <v>0</v>
      </c>
      <c r="BI383" s="154">
        <f>IF(N383="nulová",J383,0)</f>
        <v>0</v>
      </c>
      <c r="BJ383" s="18" t="s">
        <v>19</v>
      </c>
      <c r="BK383" s="154">
        <f>ROUND(I383*H383,2)</f>
        <v>0</v>
      </c>
      <c r="BL383" s="18" t="s">
        <v>167</v>
      </c>
      <c r="BM383" s="153" t="s">
        <v>517</v>
      </c>
    </row>
    <row r="384" spans="1:65" s="2" customFormat="1" x14ac:dyDescent="0.2">
      <c r="A384" s="30"/>
      <c r="B384" s="31"/>
      <c r="C384" s="30"/>
      <c r="D384" s="155" t="s">
        <v>169</v>
      </c>
      <c r="E384" s="30"/>
      <c r="F384" s="156" t="s">
        <v>516</v>
      </c>
      <c r="G384" s="30"/>
      <c r="H384" s="30"/>
      <c r="I384" s="30"/>
      <c r="J384" s="30"/>
      <c r="K384" s="30"/>
      <c r="L384" s="31"/>
      <c r="M384" s="157"/>
      <c r="N384" s="158"/>
      <c r="O384" s="56"/>
      <c r="P384" s="56"/>
      <c r="Q384" s="56"/>
      <c r="R384" s="56"/>
      <c r="S384" s="56"/>
      <c r="T384" s="57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T384" s="18" t="s">
        <v>169</v>
      </c>
      <c r="AU384" s="18" t="s">
        <v>81</v>
      </c>
    </row>
    <row r="385" spans="1:65" s="2" customFormat="1" ht="39" x14ac:dyDescent="0.2">
      <c r="A385" s="30"/>
      <c r="B385" s="31"/>
      <c r="C385" s="30"/>
      <c r="D385" s="155" t="s">
        <v>248</v>
      </c>
      <c r="E385" s="30"/>
      <c r="F385" s="186" t="s">
        <v>518</v>
      </c>
      <c r="G385" s="30"/>
      <c r="H385" s="30"/>
      <c r="I385" s="30"/>
      <c r="J385" s="30"/>
      <c r="K385" s="30"/>
      <c r="L385" s="31"/>
      <c r="M385" s="157"/>
      <c r="N385" s="158"/>
      <c r="O385" s="56"/>
      <c r="P385" s="56"/>
      <c r="Q385" s="56"/>
      <c r="R385" s="56"/>
      <c r="S385" s="56"/>
      <c r="T385" s="57"/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T385" s="18" t="s">
        <v>248</v>
      </c>
      <c r="AU385" s="18" t="s">
        <v>81</v>
      </c>
    </row>
    <row r="386" spans="1:65" s="2" customFormat="1" ht="24" customHeight="1" x14ac:dyDescent="0.2">
      <c r="A386" s="30"/>
      <c r="B386" s="142"/>
      <c r="C386" s="143" t="s">
        <v>519</v>
      </c>
      <c r="D386" s="143" t="s">
        <v>162</v>
      </c>
      <c r="E386" s="144" t="s">
        <v>520</v>
      </c>
      <c r="F386" s="145" t="s">
        <v>521</v>
      </c>
      <c r="G386" s="146" t="s">
        <v>186</v>
      </c>
      <c r="H386" s="147">
        <v>5.14</v>
      </c>
      <c r="I386" s="148">
        <v>0</v>
      </c>
      <c r="J386" s="148">
        <f>ROUND(I386*H386,2)</f>
        <v>0</v>
      </c>
      <c r="K386" s="145" t="s">
        <v>166</v>
      </c>
      <c r="L386" s="31"/>
      <c r="M386" s="149" t="s">
        <v>1</v>
      </c>
      <c r="N386" s="150" t="s">
        <v>39</v>
      </c>
      <c r="O386" s="151">
        <v>0.189</v>
      </c>
      <c r="P386" s="151">
        <f>O386*H386</f>
        <v>0.97145999999999999</v>
      </c>
      <c r="Q386" s="151">
        <v>0</v>
      </c>
      <c r="R386" s="151">
        <f>Q386*H386</f>
        <v>0</v>
      </c>
      <c r="S386" s="151">
        <v>0.17699999999999999</v>
      </c>
      <c r="T386" s="152">
        <f>S386*H386</f>
        <v>0.90977999999999992</v>
      </c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R386" s="153" t="s">
        <v>167</v>
      </c>
      <c r="AT386" s="153" t="s">
        <v>162</v>
      </c>
      <c r="AU386" s="153" t="s">
        <v>81</v>
      </c>
      <c r="AY386" s="18" t="s">
        <v>160</v>
      </c>
      <c r="BE386" s="154">
        <f>IF(N386="základní",J386,0)</f>
        <v>0</v>
      </c>
      <c r="BF386" s="154">
        <f>IF(N386="snížená",J386,0)</f>
        <v>0</v>
      </c>
      <c r="BG386" s="154">
        <f>IF(N386="zákl. přenesená",J386,0)</f>
        <v>0</v>
      </c>
      <c r="BH386" s="154">
        <f>IF(N386="sníž. přenesená",J386,0)</f>
        <v>0</v>
      </c>
      <c r="BI386" s="154">
        <f>IF(N386="nulová",J386,0)</f>
        <v>0</v>
      </c>
      <c r="BJ386" s="18" t="s">
        <v>19</v>
      </c>
      <c r="BK386" s="154">
        <f>ROUND(I386*H386,2)</f>
        <v>0</v>
      </c>
      <c r="BL386" s="18" t="s">
        <v>167</v>
      </c>
      <c r="BM386" s="153" t="s">
        <v>522</v>
      </c>
    </row>
    <row r="387" spans="1:65" s="2" customFormat="1" ht="19.5" x14ac:dyDescent="0.2">
      <c r="A387" s="30"/>
      <c r="B387" s="31"/>
      <c r="C387" s="30"/>
      <c r="D387" s="155" t="s">
        <v>169</v>
      </c>
      <c r="E387" s="30"/>
      <c r="F387" s="156" t="s">
        <v>523</v>
      </c>
      <c r="G387" s="30"/>
      <c r="H387" s="30"/>
      <c r="I387" s="30"/>
      <c r="J387" s="30"/>
      <c r="K387" s="30"/>
      <c r="L387" s="31"/>
      <c r="M387" s="157"/>
      <c r="N387" s="158"/>
      <c r="O387" s="56"/>
      <c r="P387" s="56"/>
      <c r="Q387" s="56"/>
      <c r="R387" s="56"/>
      <c r="S387" s="56"/>
      <c r="T387" s="57"/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T387" s="18" t="s">
        <v>169</v>
      </c>
      <c r="AU387" s="18" t="s">
        <v>81</v>
      </c>
    </row>
    <row r="388" spans="1:65" s="12" customFormat="1" ht="22.9" customHeight="1" x14ac:dyDescent="0.2">
      <c r="B388" s="130"/>
      <c r="D388" s="131" t="s">
        <v>73</v>
      </c>
      <c r="E388" s="140" t="s">
        <v>237</v>
      </c>
      <c r="F388" s="140" t="s">
        <v>524</v>
      </c>
      <c r="J388" s="141">
        <f>BK388</f>
        <v>0</v>
      </c>
      <c r="L388" s="130"/>
      <c r="M388" s="134"/>
      <c r="N388" s="135"/>
      <c r="O388" s="135"/>
      <c r="P388" s="136">
        <f>SUM(P389:P417)</f>
        <v>91.830867999999995</v>
      </c>
      <c r="Q388" s="135"/>
      <c r="R388" s="136">
        <f>SUM(R389:R417)</f>
        <v>2.044479296</v>
      </c>
      <c r="S388" s="135"/>
      <c r="T388" s="137">
        <f>SUM(T389:T417)</f>
        <v>37.307600000000001</v>
      </c>
      <c r="AR388" s="131" t="s">
        <v>19</v>
      </c>
      <c r="AT388" s="138" t="s">
        <v>73</v>
      </c>
      <c r="AU388" s="138" t="s">
        <v>19</v>
      </c>
      <c r="AY388" s="131" t="s">
        <v>160</v>
      </c>
      <c r="BK388" s="139">
        <f>SUM(BK389:BK417)</f>
        <v>0</v>
      </c>
    </row>
    <row r="389" spans="1:65" s="2" customFormat="1" ht="24" customHeight="1" x14ac:dyDescent="0.2">
      <c r="A389" s="30"/>
      <c r="B389" s="142"/>
      <c r="C389" s="143" t="s">
        <v>525</v>
      </c>
      <c r="D389" s="143" t="s">
        <v>162</v>
      </c>
      <c r="E389" s="144" t="s">
        <v>526</v>
      </c>
      <c r="F389" s="145" t="s">
        <v>527</v>
      </c>
      <c r="G389" s="146" t="s">
        <v>165</v>
      </c>
      <c r="H389" s="147">
        <v>3.774</v>
      </c>
      <c r="I389" s="148">
        <v>0</v>
      </c>
      <c r="J389" s="148">
        <f>ROUND(I389*H389,2)</f>
        <v>0</v>
      </c>
      <c r="K389" s="145" t="s">
        <v>166</v>
      </c>
      <c r="L389" s="31"/>
      <c r="M389" s="149" t="s">
        <v>1</v>
      </c>
      <c r="N389" s="150" t="s">
        <v>39</v>
      </c>
      <c r="O389" s="151">
        <v>0.23</v>
      </c>
      <c r="P389" s="151">
        <f>O389*H389</f>
        <v>0.86802000000000001</v>
      </c>
      <c r="Q389" s="151">
        <v>6.3000000000000003E-4</v>
      </c>
      <c r="R389" s="151">
        <f>Q389*H389</f>
        <v>2.37762E-3</v>
      </c>
      <c r="S389" s="151">
        <v>0</v>
      </c>
      <c r="T389" s="152">
        <f>S389*H389</f>
        <v>0</v>
      </c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R389" s="153" t="s">
        <v>167</v>
      </c>
      <c r="AT389" s="153" t="s">
        <v>162</v>
      </c>
      <c r="AU389" s="153" t="s">
        <v>81</v>
      </c>
      <c r="AY389" s="18" t="s">
        <v>160</v>
      </c>
      <c r="BE389" s="154">
        <f>IF(N389="základní",J389,0)</f>
        <v>0</v>
      </c>
      <c r="BF389" s="154">
        <f>IF(N389="snížená",J389,0)</f>
        <v>0</v>
      </c>
      <c r="BG389" s="154">
        <f>IF(N389="zákl. přenesená",J389,0)</f>
        <v>0</v>
      </c>
      <c r="BH389" s="154">
        <f>IF(N389="sníž. přenesená",J389,0)</f>
        <v>0</v>
      </c>
      <c r="BI389" s="154">
        <f>IF(N389="nulová",J389,0)</f>
        <v>0</v>
      </c>
      <c r="BJ389" s="18" t="s">
        <v>19</v>
      </c>
      <c r="BK389" s="154">
        <f>ROUND(I389*H389,2)</f>
        <v>0</v>
      </c>
      <c r="BL389" s="18" t="s">
        <v>167</v>
      </c>
      <c r="BM389" s="153" t="s">
        <v>528</v>
      </c>
    </row>
    <row r="390" spans="1:65" s="2" customFormat="1" ht="19.5" x14ac:dyDescent="0.2">
      <c r="A390" s="30"/>
      <c r="B390" s="31"/>
      <c r="C390" s="30"/>
      <c r="D390" s="155" t="s">
        <v>169</v>
      </c>
      <c r="E390" s="30"/>
      <c r="F390" s="156" t="s">
        <v>529</v>
      </c>
      <c r="G390" s="30"/>
      <c r="H390" s="30"/>
      <c r="I390" s="30"/>
      <c r="J390" s="30"/>
      <c r="K390" s="30"/>
      <c r="L390" s="31"/>
      <c r="M390" s="157"/>
      <c r="N390" s="158"/>
      <c r="O390" s="56"/>
      <c r="P390" s="56"/>
      <c r="Q390" s="56"/>
      <c r="R390" s="56"/>
      <c r="S390" s="56"/>
      <c r="T390" s="57"/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T390" s="18" t="s">
        <v>169</v>
      </c>
      <c r="AU390" s="18" t="s">
        <v>81</v>
      </c>
    </row>
    <row r="391" spans="1:65" s="13" customFormat="1" x14ac:dyDescent="0.2">
      <c r="B391" s="159"/>
      <c r="D391" s="155" t="s">
        <v>171</v>
      </c>
      <c r="E391" s="160" t="s">
        <v>1</v>
      </c>
      <c r="F391" s="161" t="s">
        <v>530</v>
      </c>
      <c r="H391" s="160" t="s">
        <v>1</v>
      </c>
      <c r="L391" s="159"/>
      <c r="M391" s="162"/>
      <c r="N391" s="163"/>
      <c r="O391" s="163"/>
      <c r="P391" s="163"/>
      <c r="Q391" s="163"/>
      <c r="R391" s="163"/>
      <c r="S391" s="163"/>
      <c r="T391" s="164"/>
      <c r="AT391" s="160" t="s">
        <v>171</v>
      </c>
      <c r="AU391" s="160" t="s">
        <v>81</v>
      </c>
      <c r="AV391" s="13" t="s">
        <v>19</v>
      </c>
      <c r="AW391" s="13" t="s">
        <v>31</v>
      </c>
      <c r="AX391" s="13" t="s">
        <v>74</v>
      </c>
      <c r="AY391" s="160" t="s">
        <v>160</v>
      </c>
    </row>
    <row r="392" spans="1:65" s="14" customFormat="1" x14ac:dyDescent="0.2">
      <c r="B392" s="165"/>
      <c r="D392" s="155" t="s">
        <v>171</v>
      </c>
      <c r="E392" s="166" t="s">
        <v>1</v>
      </c>
      <c r="F392" s="167" t="s">
        <v>531</v>
      </c>
      <c r="H392" s="168">
        <v>1.89</v>
      </c>
      <c r="L392" s="165"/>
      <c r="M392" s="169"/>
      <c r="N392" s="170"/>
      <c r="O392" s="170"/>
      <c r="P392" s="170"/>
      <c r="Q392" s="170"/>
      <c r="R392" s="170"/>
      <c r="S392" s="170"/>
      <c r="T392" s="171"/>
      <c r="AT392" s="166" t="s">
        <v>171</v>
      </c>
      <c r="AU392" s="166" t="s">
        <v>81</v>
      </c>
      <c r="AV392" s="14" t="s">
        <v>81</v>
      </c>
      <c r="AW392" s="14" t="s">
        <v>31</v>
      </c>
      <c r="AX392" s="14" t="s">
        <v>74</v>
      </c>
      <c r="AY392" s="166" t="s">
        <v>160</v>
      </c>
    </row>
    <row r="393" spans="1:65" s="13" customFormat="1" x14ac:dyDescent="0.2">
      <c r="B393" s="159"/>
      <c r="D393" s="155" t="s">
        <v>171</v>
      </c>
      <c r="E393" s="160" t="s">
        <v>1</v>
      </c>
      <c r="F393" s="161" t="s">
        <v>174</v>
      </c>
      <c r="H393" s="160" t="s">
        <v>1</v>
      </c>
      <c r="L393" s="159"/>
      <c r="M393" s="162"/>
      <c r="N393" s="163"/>
      <c r="O393" s="163"/>
      <c r="P393" s="163"/>
      <c r="Q393" s="163"/>
      <c r="R393" s="163"/>
      <c r="S393" s="163"/>
      <c r="T393" s="164"/>
      <c r="AT393" s="160" t="s">
        <v>171</v>
      </c>
      <c r="AU393" s="160" t="s">
        <v>81</v>
      </c>
      <c r="AV393" s="13" t="s">
        <v>19</v>
      </c>
      <c r="AW393" s="13" t="s">
        <v>31</v>
      </c>
      <c r="AX393" s="13" t="s">
        <v>74</v>
      </c>
      <c r="AY393" s="160" t="s">
        <v>160</v>
      </c>
    </row>
    <row r="394" spans="1:65" s="14" customFormat="1" x14ac:dyDescent="0.2">
      <c r="B394" s="165"/>
      <c r="D394" s="155" t="s">
        <v>171</v>
      </c>
      <c r="E394" s="166" t="s">
        <v>1</v>
      </c>
      <c r="F394" s="167" t="s">
        <v>532</v>
      </c>
      <c r="H394" s="168">
        <v>1.8839999999999999</v>
      </c>
      <c r="L394" s="165"/>
      <c r="M394" s="169"/>
      <c r="N394" s="170"/>
      <c r="O394" s="170"/>
      <c r="P394" s="170"/>
      <c r="Q394" s="170"/>
      <c r="R394" s="170"/>
      <c r="S394" s="170"/>
      <c r="T394" s="171"/>
      <c r="AT394" s="166" t="s">
        <v>171</v>
      </c>
      <c r="AU394" s="166" t="s">
        <v>81</v>
      </c>
      <c r="AV394" s="14" t="s">
        <v>81</v>
      </c>
      <c r="AW394" s="14" t="s">
        <v>31</v>
      </c>
      <c r="AX394" s="14" t="s">
        <v>74</v>
      </c>
      <c r="AY394" s="166" t="s">
        <v>160</v>
      </c>
    </row>
    <row r="395" spans="1:65" s="15" customFormat="1" x14ac:dyDescent="0.2">
      <c r="B395" s="172"/>
      <c r="D395" s="155" t="s">
        <v>171</v>
      </c>
      <c r="E395" s="173" t="s">
        <v>1</v>
      </c>
      <c r="F395" s="174" t="s">
        <v>176</v>
      </c>
      <c r="H395" s="175">
        <v>3.774</v>
      </c>
      <c r="L395" s="172"/>
      <c r="M395" s="176"/>
      <c r="N395" s="177"/>
      <c r="O395" s="177"/>
      <c r="P395" s="177"/>
      <c r="Q395" s="177"/>
      <c r="R395" s="177"/>
      <c r="S395" s="177"/>
      <c r="T395" s="178"/>
      <c r="AT395" s="173" t="s">
        <v>171</v>
      </c>
      <c r="AU395" s="173" t="s">
        <v>81</v>
      </c>
      <c r="AV395" s="15" t="s">
        <v>167</v>
      </c>
      <c r="AW395" s="15" t="s">
        <v>31</v>
      </c>
      <c r="AX395" s="15" t="s">
        <v>19</v>
      </c>
      <c r="AY395" s="173" t="s">
        <v>160</v>
      </c>
    </row>
    <row r="396" spans="1:65" s="2" customFormat="1" ht="24" customHeight="1" x14ac:dyDescent="0.2">
      <c r="A396" s="30"/>
      <c r="B396" s="142"/>
      <c r="C396" s="143" t="s">
        <v>533</v>
      </c>
      <c r="D396" s="143" t="s">
        <v>162</v>
      </c>
      <c r="E396" s="144" t="s">
        <v>534</v>
      </c>
      <c r="F396" s="145" t="s">
        <v>535</v>
      </c>
      <c r="G396" s="146" t="s">
        <v>186</v>
      </c>
      <c r="H396" s="147">
        <v>3.774</v>
      </c>
      <c r="I396" s="148">
        <v>0</v>
      </c>
      <c r="J396" s="148">
        <f>ROUND(I396*H396,2)</f>
        <v>0</v>
      </c>
      <c r="K396" s="145" t="s">
        <v>166</v>
      </c>
      <c r="L396" s="31"/>
      <c r="M396" s="149" t="s">
        <v>1</v>
      </c>
      <c r="N396" s="150" t="s">
        <v>39</v>
      </c>
      <c r="O396" s="151">
        <v>0.24</v>
      </c>
      <c r="P396" s="151">
        <f>O396*H396</f>
        <v>0.90576000000000001</v>
      </c>
      <c r="Q396" s="151">
        <v>1.74E-4</v>
      </c>
      <c r="R396" s="151">
        <f>Q396*H396</f>
        <v>6.5667600000000003E-4</v>
      </c>
      <c r="S396" s="151">
        <v>0</v>
      </c>
      <c r="T396" s="152">
        <f>S396*H396</f>
        <v>0</v>
      </c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R396" s="153" t="s">
        <v>167</v>
      </c>
      <c r="AT396" s="153" t="s">
        <v>162</v>
      </c>
      <c r="AU396" s="153" t="s">
        <v>81</v>
      </c>
      <c r="AY396" s="18" t="s">
        <v>160</v>
      </c>
      <c r="BE396" s="154">
        <f>IF(N396="základní",J396,0)</f>
        <v>0</v>
      </c>
      <c r="BF396" s="154">
        <f>IF(N396="snížená",J396,0)</f>
        <v>0</v>
      </c>
      <c r="BG396" s="154">
        <f>IF(N396="zákl. přenesená",J396,0)</f>
        <v>0</v>
      </c>
      <c r="BH396" s="154">
        <f>IF(N396="sníž. přenesená",J396,0)</f>
        <v>0</v>
      </c>
      <c r="BI396" s="154">
        <f>IF(N396="nulová",J396,0)</f>
        <v>0</v>
      </c>
      <c r="BJ396" s="18" t="s">
        <v>19</v>
      </c>
      <c r="BK396" s="154">
        <f>ROUND(I396*H396,2)</f>
        <v>0</v>
      </c>
      <c r="BL396" s="18" t="s">
        <v>167</v>
      </c>
      <c r="BM396" s="153" t="s">
        <v>536</v>
      </c>
    </row>
    <row r="397" spans="1:65" s="2" customFormat="1" ht="19.5" x14ac:dyDescent="0.2">
      <c r="A397" s="30"/>
      <c r="B397" s="31"/>
      <c r="C397" s="30"/>
      <c r="D397" s="155" t="s">
        <v>169</v>
      </c>
      <c r="E397" s="30"/>
      <c r="F397" s="156" t="s">
        <v>537</v>
      </c>
      <c r="G397" s="30"/>
      <c r="H397" s="30"/>
      <c r="I397" s="30"/>
      <c r="J397" s="30"/>
      <c r="K397" s="30"/>
      <c r="L397" s="31"/>
      <c r="M397" s="157"/>
      <c r="N397" s="158"/>
      <c r="O397" s="56"/>
      <c r="P397" s="56"/>
      <c r="Q397" s="56"/>
      <c r="R397" s="56"/>
      <c r="S397" s="56"/>
      <c r="T397" s="57"/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T397" s="18" t="s">
        <v>169</v>
      </c>
      <c r="AU397" s="18" t="s">
        <v>81</v>
      </c>
    </row>
    <row r="398" spans="1:65" s="13" customFormat="1" x14ac:dyDescent="0.2">
      <c r="B398" s="159"/>
      <c r="D398" s="155" t="s">
        <v>171</v>
      </c>
      <c r="E398" s="160" t="s">
        <v>1</v>
      </c>
      <c r="F398" s="161" t="s">
        <v>530</v>
      </c>
      <c r="H398" s="160" t="s">
        <v>1</v>
      </c>
      <c r="L398" s="159"/>
      <c r="M398" s="162"/>
      <c r="N398" s="163"/>
      <c r="O398" s="163"/>
      <c r="P398" s="163"/>
      <c r="Q398" s="163"/>
      <c r="R398" s="163"/>
      <c r="S398" s="163"/>
      <c r="T398" s="164"/>
      <c r="AT398" s="160" t="s">
        <v>171</v>
      </c>
      <c r="AU398" s="160" t="s">
        <v>81</v>
      </c>
      <c r="AV398" s="13" t="s">
        <v>19</v>
      </c>
      <c r="AW398" s="13" t="s">
        <v>31</v>
      </c>
      <c r="AX398" s="13" t="s">
        <v>74</v>
      </c>
      <c r="AY398" s="160" t="s">
        <v>160</v>
      </c>
    </row>
    <row r="399" spans="1:65" s="14" customFormat="1" x14ac:dyDescent="0.2">
      <c r="B399" s="165"/>
      <c r="D399" s="155" t="s">
        <v>171</v>
      </c>
      <c r="E399" s="166" t="s">
        <v>1</v>
      </c>
      <c r="F399" s="167" t="s">
        <v>531</v>
      </c>
      <c r="H399" s="168">
        <v>1.89</v>
      </c>
      <c r="L399" s="165"/>
      <c r="M399" s="169"/>
      <c r="N399" s="170"/>
      <c r="O399" s="170"/>
      <c r="P399" s="170"/>
      <c r="Q399" s="170"/>
      <c r="R399" s="170"/>
      <c r="S399" s="170"/>
      <c r="T399" s="171"/>
      <c r="AT399" s="166" t="s">
        <v>171</v>
      </c>
      <c r="AU399" s="166" t="s">
        <v>81</v>
      </c>
      <c r="AV399" s="14" t="s">
        <v>81</v>
      </c>
      <c r="AW399" s="14" t="s">
        <v>31</v>
      </c>
      <c r="AX399" s="14" t="s">
        <v>74</v>
      </c>
      <c r="AY399" s="166" t="s">
        <v>160</v>
      </c>
    </row>
    <row r="400" spans="1:65" s="13" customFormat="1" x14ac:dyDescent="0.2">
      <c r="B400" s="159"/>
      <c r="D400" s="155" t="s">
        <v>171</v>
      </c>
      <c r="E400" s="160" t="s">
        <v>1</v>
      </c>
      <c r="F400" s="161" t="s">
        <v>174</v>
      </c>
      <c r="H400" s="160" t="s">
        <v>1</v>
      </c>
      <c r="L400" s="159"/>
      <c r="M400" s="162"/>
      <c r="N400" s="163"/>
      <c r="O400" s="163"/>
      <c r="P400" s="163"/>
      <c r="Q400" s="163"/>
      <c r="R400" s="163"/>
      <c r="S400" s="163"/>
      <c r="T400" s="164"/>
      <c r="AT400" s="160" t="s">
        <v>171</v>
      </c>
      <c r="AU400" s="160" t="s">
        <v>81</v>
      </c>
      <c r="AV400" s="13" t="s">
        <v>19</v>
      </c>
      <c r="AW400" s="13" t="s">
        <v>31</v>
      </c>
      <c r="AX400" s="13" t="s">
        <v>74</v>
      </c>
      <c r="AY400" s="160" t="s">
        <v>160</v>
      </c>
    </row>
    <row r="401" spans="1:65" s="14" customFormat="1" x14ac:dyDescent="0.2">
      <c r="B401" s="165"/>
      <c r="D401" s="155" t="s">
        <v>171</v>
      </c>
      <c r="E401" s="166" t="s">
        <v>1</v>
      </c>
      <c r="F401" s="167" t="s">
        <v>532</v>
      </c>
      <c r="H401" s="168">
        <v>1.8839999999999999</v>
      </c>
      <c r="L401" s="165"/>
      <c r="M401" s="169"/>
      <c r="N401" s="170"/>
      <c r="O401" s="170"/>
      <c r="P401" s="170"/>
      <c r="Q401" s="170"/>
      <c r="R401" s="170"/>
      <c r="S401" s="170"/>
      <c r="T401" s="171"/>
      <c r="AT401" s="166" t="s">
        <v>171</v>
      </c>
      <c r="AU401" s="166" t="s">
        <v>81</v>
      </c>
      <c r="AV401" s="14" t="s">
        <v>81</v>
      </c>
      <c r="AW401" s="14" t="s">
        <v>31</v>
      </c>
      <c r="AX401" s="14" t="s">
        <v>74</v>
      </c>
      <c r="AY401" s="166" t="s">
        <v>160</v>
      </c>
    </row>
    <row r="402" spans="1:65" s="15" customFormat="1" x14ac:dyDescent="0.2">
      <c r="B402" s="172"/>
      <c r="D402" s="155" t="s">
        <v>171</v>
      </c>
      <c r="E402" s="173" t="s">
        <v>1</v>
      </c>
      <c r="F402" s="174" t="s">
        <v>176</v>
      </c>
      <c r="H402" s="175">
        <v>3.774</v>
      </c>
      <c r="L402" s="172"/>
      <c r="M402" s="176"/>
      <c r="N402" s="177"/>
      <c r="O402" s="177"/>
      <c r="P402" s="177"/>
      <c r="Q402" s="177"/>
      <c r="R402" s="177"/>
      <c r="S402" s="177"/>
      <c r="T402" s="178"/>
      <c r="AT402" s="173" t="s">
        <v>171</v>
      </c>
      <c r="AU402" s="173" t="s">
        <v>81</v>
      </c>
      <c r="AV402" s="15" t="s">
        <v>167</v>
      </c>
      <c r="AW402" s="15" t="s">
        <v>31</v>
      </c>
      <c r="AX402" s="15" t="s">
        <v>19</v>
      </c>
      <c r="AY402" s="173" t="s">
        <v>160</v>
      </c>
    </row>
    <row r="403" spans="1:65" s="2" customFormat="1" ht="24" customHeight="1" x14ac:dyDescent="0.2">
      <c r="A403" s="30"/>
      <c r="B403" s="142"/>
      <c r="C403" s="143" t="s">
        <v>538</v>
      </c>
      <c r="D403" s="143" t="s">
        <v>162</v>
      </c>
      <c r="E403" s="144" t="s">
        <v>539</v>
      </c>
      <c r="F403" s="145" t="s">
        <v>540</v>
      </c>
      <c r="G403" s="146" t="s">
        <v>447</v>
      </c>
      <c r="H403" s="147">
        <v>1</v>
      </c>
      <c r="I403" s="148">
        <v>0</v>
      </c>
      <c r="J403" s="148">
        <f>ROUND(I403*H403,2)</f>
        <v>0</v>
      </c>
      <c r="K403" s="145" t="s">
        <v>166</v>
      </c>
      <c r="L403" s="31"/>
      <c r="M403" s="149" t="s">
        <v>1</v>
      </c>
      <c r="N403" s="150" t="s">
        <v>39</v>
      </c>
      <c r="O403" s="151">
        <v>1.2649999999999999</v>
      </c>
      <c r="P403" s="151">
        <f>O403*H403</f>
        <v>1.2649999999999999</v>
      </c>
      <c r="Q403" s="151">
        <v>6.4850000000000003E-3</v>
      </c>
      <c r="R403" s="151">
        <f>Q403*H403</f>
        <v>6.4850000000000003E-3</v>
      </c>
      <c r="S403" s="151">
        <v>0</v>
      </c>
      <c r="T403" s="152">
        <f>S403*H403</f>
        <v>0</v>
      </c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  <c r="AE403" s="30"/>
      <c r="AR403" s="153" t="s">
        <v>167</v>
      </c>
      <c r="AT403" s="153" t="s">
        <v>162</v>
      </c>
      <c r="AU403" s="153" t="s">
        <v>81</v>
      </c>
      <c r="AY403" s="18" t="s">
        <v>160</v>
      </c>
      <c r="BE403" s="154">
        <f>IF(N403="základní",J403,0)</f>
        <v>0</v>
      </c>
      <c r="BF403" s="154">
        <f>IF(N403="snížená",J403,0)</f>
        <v>0</v>
      </c>
      <c r="BG403" s="154">
        <f>IF(N403="zákl. přenesená",J403,0)</f>
        <v>0</v>
      </c>
      <c r="BH403" s="154">
        <f>IF(N403="sníž. přenesená",J403,0)</f>
        <v>0</v>
      </c>
      <c r="BI403" s="154">
        <f>IF(N403="nulová",J403,0)</f>
        <v>0</v>
      </c>
      <c r="BJ403" s="18" t="s">
        <v>19</v>
      </c>
      <c r="BK403" s="154">
        <f>ROUND(I403*H403,2)</f>
        <v>0</v>
      </c>
      <c r="BL403" s="18" t="s">
        <v>167</v>
      </c>
      <c r="BM403" s="153" t="s">
        <v>541</v>
      </c>
    </row>
    <row r="404" spans="1:65" s="2" customFormat="1" ht="19.5" x14ac:dyDescent="0.2">
      <c r="A404" s="30"/>
      <c r="B404" s="31"/>
      <c r="C404" s="30"/>
      <c r="D404" s="155" t="s">
        <v>169</v>
      </c>
      <c r="E404" s="30"/>
      <c r="F404" s="156" t="s">
        <v>542</v>
      </c>
      <c r="G404" s="30"/>
      <c r="H404" s="30"/>
      <c r="I404" s="30"/>
      <c r="J404" s="30"/>
      <c r="K404" s="30"/>
      <c r="L404" s="31"/>
      <c r="M404" s="157"/>
      <c r="N404" s="158"/>
      <c r="O404" s="56"/>
      <c r="P404" s="56"/>
      <c r="Q404" s="56"/>
      <c r="R404" s="56"/>
      <c r="S404" s="56"/>
      <c r="T404" s="57"/>
      <c r="U404" s="30"/>
      <c r="V404" s="30"/>
      <c r="W404" s="30"/>
      <c r="X404" s="30"/>
      <c r="Y404" s="30"/>
      <c r="Z404" s="30"/>
      <c r="AA404" s="30"/>
      <c r="AB404" s="30"/>
      <c r="AC404" s="30"/>
      <c r="AD404" s="30"/>
      <c r="AE404" s="30"/>
      <c r="AT404" s="18" t="s">
        <v>169</v>
      </c>
      <c r="AU404" s="18" t="s">
        <v>81</v>
      </c>
    </row>
    <row r="405" spans="1:65" s="13" customFormat="1" x14ac:dyDescent="0.2">
      <c r="B405" s="159"/>
      <c r="D405" s="155" t="s">
        <v>171</v>
      </c>
      <c r="E405" s="160" t="s">
        <v>1</v>
      </c>
      <c r="F405" s="161" t="s">
        <v>543</v>
      </c>
      <c r="H405" s="160" t="s">
        <v>1</v>
      </c>
      <c r="L405" s="159"/>
      <c r="M405" s="162"/>
      <c r="N405" s="163"/>
      <c r="O405" s="163"/>
      <c r="P405" s="163"/>
      <c r="Q405" s="163"/>
      <c r="R405" s="163"/>
      <c r="S405" s="163"/>
      <c r="T405" s="164"/>
      <c r="AT405" s="160" t="s">
        <v>171</v>
      </c>
      <c r="AU405" s="160" t="s">
        <v>81</v>
      </c>
      <c r="AV405" s="13" t="s">
        <v>19</v>
      </c>
      <c r="AW405" s="13" t="s">
        <v>31</v>
      </c>
      <c r="AX405" s="13" t="s">
        <v>74</v>
      </c>
      <c r="AY405" s="160" t="s">
        <v>160</v>
      </c>
    </row>
    <row r="406" spans="1:65" s="14" customFormat="1" x14ac:dyDescent="0.2">
      <c r="B406" s="165"/>
      <c r="D406" s="155" t="s">
        <v>171</v>
      </c>
      <c r="E406" s="166" t="s">
        <v>1</v>
      </c>
      <c r="F406" s="167" t="s">
        <v>19</v>
      </c>
      <c r="H406" s="168">
        <v>1</v>
      </c>
      <c r="L406" s="165"/>
      <c r="M406" s="169"/>
      <c r="N406" s="170"/>
      <c r="O406" s="170"/>
      <c r="P406" s="170"/>
      <c r="Q406" s="170"/>
      <c r="R406" s="170"/>
      <c r="S406" s="170"/>
      <c r="T406" s="171"/>
      <c r="AT406" s="166" t="s">
        <v>171</v>
      </c>
      <c r="AU406" s="166" t="s">
        <v>81</v>
      </c>
      <c r="AV406" s="14" t="s">
        <v>81</v>
      </c>
      <c r="AW406" s="14" t="s">
        <v>31</v>
      </c>
      <c r="AX406" s="14" t="s">
        <v>74</v>
      </c>
      <c r="AY406" s="166" t="s">
        <v>160</v>
      </c>
    </row>
    <row r="407" spans="1:65" s="15" customFormat="1" x14ac:dyDescent="0.2">
      <c r="B407" s="172"/>
      <c r="D407" s="155" t="s">
        <v>171</v>
      </c>
      <c r="E407" s="173" t="s">
        <v>1</v>
      </c>
      <c r="F407" s="174" t="s">
        <v>176</v>
      </c>
      <c r="H407" s="175">
        <v>1</v>
      </c>
      <c r="L407" s="172"/>
      <c r="M407" s="176"/>
      <c r="N407" s="177"/>
      <c r="O407" s="177"/>
      <c r="P407" s="177"/>
      <c r="Q407" s="177"/>
      <c r="R407" s="177"/>
      <c r="S407" s="177"/>
      <c r="T407" s="178"/>
      <c r="AT407" s="173" t="s">
        <v>171</v>
      </c>
      <c r="AU407" s="173" t="s">
        <v>81</v>
      </c>
      <c r="AV407" s="15" t="s">
        <v>167</v>
      </c>
      <c r="AW407" s="15" t="s">
        <v>31</v>
      </c>
      <c r="AX407" s="15" t="s">
        <v>19</v>
      </c>
      <c r="AY407" s="173" t="s">
        <v>160</v>
      </c>
    </row>
    <row r="408" spans="1:65" s="2" customFormat="1" ht="16.5" customHeight="1" x14ac:dyDescent="0.2">
      <c r="A408" s="30"/>
      <c r="B408" s="142"/>
      <c r="C408" s="143" t="s">
        <v>544</v>
      </c>
      <c r="D408" s="143" t="s">
        <v>162</v>
      </c>
      <c r="E408" s="144" t="s">
        <v>545</v>
      </c>
      <c r="F408" s="145" t="s">
        <v>546</v>
      </c>
      <c r="G408" s="146" t="s">
        <v>179</v>
      </c>
      <c r="H408" s="147">
        <v>16.957999999999998</v>
      </c>
      <c r="I408" s="148">
        <v>0</v>
      </c>
      <c r="J408" s="148">
        <f>ROUND(I408*H408,2)</f>
        <v>0</v>
      </c>
      <c r="K408" s="145" t="s">
        <v>166</v>
      </c>
      <c r="L408" s="31"/>
      <c r="M408" s="149" t="s">
        <v>1</v>
      </c>
      <c r="N408" s="150" t="s">
        <v>39</v>
      </c>
      <c r="O408" s="151">
        <v>5.2359999999999998</v>
      </c>
      <c r="P408" s="151">
        <f>O408*H408</f>
        <v>88.792087999999993</v>
      </c>
      <c r="Q408" s="151">
        <v>0.12</v>
      </c>
      <c r="R408" s="151">
        <f>Q408*H408</f>
        <v>2.0349599999999999</v>
      </c>
      <c r="S408" s="151">
        <v>2.2000000000000002</v>
      </c>
      <c r="T408" s="152">
        <f>S408*H408</f>
        <v>37.307600000000001</v>
      </c>
      <c r="U408" s="30"/>
      <c r="V408" s="30"/>
      <c r="W408" s="30"/>
      <c r="X408" s="30"/>
      <c r="Y408" s="30"/>
      <c r="Z408" s="30"/>
      <c r="AA408" s="30"/>
      <c r="AB408" s="30"/>
      <c r="AC408" s="30"/>
      <c r="AD408" s="30"/>
      <c r="AE408" s="30"/>
      <c r="AR408" s="153" t="s">
        <v>167</v>
      </c>
      <c r="AT408" s="153" t="s">
        <v>162</v>
      </c>
      <c r="AU408" s="153" t="s">
        <v>81</v>
      </c>
      <c r="AY408" s="18" t="s">
        <v>160</v>
      </c>
      <c r="BE408" s="154">
        <f>IF(N408="základní",J408,0)</f>
        <v>0</v>
      </c>
      <c r="BF408" s="154">
        <f>IF(N408="snížená",J408,0)</f>
        <v>0</v>
      </c>
      <c r="BG408" s="154">
        <f>IF(N408="zákl. přenesená",J408,0)</f>
        <v>0</v>
      </c>
      <c r="BH408" s="154">
        <f>IF(N408="sníž. přenesená",J408,0)</f>
        <v>0</v>
      </c>
      <c r="BI408" s="154">
        <f>IF(N408="nulová",J408,0)</f>
        <v>0</v>
      </c>
      <c r="BJ408" s="18" t="s">
        <v>19</v>
      </c>
      <c r="BK408" s="154">
        <f>ROUND(I408*H408,2)</f>
        <v>0</v>
      </c>
      <c r="BL408" s="18" t="s">
        <v>167</v>
      </c>
      <c r="BM408" s="153" t="s">
        <v>547</v>
      </c>
    </row>
    <row r="409" spans="1:65" s="2" customFormat="1" x14ac:dyDescent="0.2">
      <c r="A409" s="30"/>
      <c r="B409" s="31"/>
      <c r="C409" s="30"/>
      <c r="D409" s="155" t="s">
        <v>169</v>
      </c>
      <c r="E409" s="30"/>
      <c r="F409" s="156" t="s">
        <v>548</v>
      </c>
      <c r="G409" s="30"/>
      <c r="H409" s="30"/>
      <c r="I409" s="30"/>
      <c r="J409" s="30"/>
      <c r="K409" s="30"/>
      <c r="L409" s="31"/>
      <c r="M409" s="157"/>
      <c r="N409" s="158"/>
      <c r="O409" s="56"/>
      <c r="P409" s="56"/>
      <c r="Q409" s="56"/>
      <c r="R409" s="56"/>
      <c r="S409" s="56"/>
      <c r="T409" s="57"/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T409" s="18" t="s">
        <v>169</v>
      </c>
      <c r="AU409" s="18" t="s">
        <v>81</v>
      </c>
    </row>
    <row r="410" spans="1:65" s="13" customFormat="1" x14ac:dyDescent="0.2">
      <c r="B410" s="159"/>
      <c r="D410" s="155" t="s">
        <v>171</v>
      </c>
      <c r="E410" s="160" t="s">
        <v>1</v>
      </c>
      <c r="F410" s="161" t="s">
        <v>217</v>
      </c>
      <c r="H410" s="160" t="s">
        <v>1</v>
      </c>
      <c r="L410" s="159"/>
      <c r="M410" s="162"/>
      <c r="N410" s="163"/>
      <c r="O410" s="163"/>
      <c r="P410" s="163"/>
      <c r="Q410" s="163"/>
      <c r="R410" s="163"/>
      <c r="S410" s="163"/>
      <c r="T410" s="164"/>
      <c r="AT410" s="160" t="s">
        <v>171</v>
      </c>
      <c r="AU410" s="160" t="s">
        <v>81</v>
      </c>
      <c r="AV410" s="13" t="s">
        <v>19</v>
      </c>
      <c r="AW410" s="13" t="s">
        <v>31</v>
      </c>
      <c r="AX410" s="13" t="s">
        <v>74</v>
      </c>
      <c r="AY410" s="160" t="s">
        <v>160</v>
      </c>
    </row>
    <row r="411" spans="1:65" s="14" customFormat="1" x14ac:dyDescent="0.2">
      <c r="B411" s="165"/>
      <c r="D411" s="155" t="s">
        <v>171</v>
      </c>
      <c r="E411" s="166" t="s">
        <v>1</v>
      </c>
      <c r="F411" s="167" t="s">
        <v>549</v>
      </c>
      <c r="H411" s="168">
        <v>14.289</v>
      </c>
      <c r="L411" s="165"/>
      <c r="M411" s="169"/>
      <c r="N411" s="170"/>
      <c r="O411" s="170"/>
      <c r="P411" s="170"/>
      <c r="Q411" s="170"/>
      <c r="R411" s="170"/>
      <c r="S411" s="170"/>
      <c r="T411" s="171"/>
      <c r="AT411" s="166" t="s">
        <v>171</v>
      </c>
      <c r="AU411" s="166" t="s">
        <v>81</v>
      </c>
      <c r="AV411" s="14" t="s">
        <v>81</v>
      </c>
      <c r="AW411" s="14" t="s">
        <v>31</v>
      </c>
      <c r="AX411" s="14" t="s">
        <v>74</v>
      </c>
      <c r="AY411" s="166" t="s">
        <v>160</v>
      </c>
    </row>
    <row r="412" spans="1:65" s="13" customFormat="1" x14ac:dyDescent="0.2">
      <c r="B412" s="159"/>
      <c r="D412" s="155" t="s">
        <v>171</v>
      </c>
      <c r="E412" s="160" t="s">
        <v>1</v>
      </c>
      <c r="F412" s="161" t="s">
        <v>219</v>
      </c>
      <c r="H412" s="160" t="s">
        <v>1</v>
      </c>
      <c r="L412" s="159"/>
      <c r="M412" s="162"/>
      <c r="N412" s="163"/>
      <c r="O412" s="163"/>
      <c r="P412" s="163"/>
      <c r="Q412" s="163"/>
      <c r="R412" s="163"/>
      <c r="S412" s="163"/>
      <c r="T412" s="164"/>
      <c r="AT412" s="160" t="s">
        <v>171</v>
      </c>
      <c r="AU412" s="160" t="s">
        <v>81</v>
      </c>
      <c r="AV412" s="13" t="s">
        <v>19</v>
      </c>
      <c r="AW412" s="13" t="s">
        <v>31</v>
      </c>
      <c r="AX412" s="13" t="s">
        <v>74</v>
      </c>
      <c r="AY412" s="160" t="s">
        <v>160</v>
      </c>
    </row>
    <row r="413" spans="1:65" s="14" customFormat="1" x14ac:dyDescent="0.2">
      <c r="B413" s="165"/>
      <c r="D413" s="155" t="s">
        <v>171</v>
      </c>
      <c r="E413" s="166" t="s">
        <v>1</v>
      </c>
      <c r="F413" s="167" t="s">
        <v>550</v>
      </c>
      <c r="H413" s="168">
        <v>0.874</v>
      </c>
      <c r="L413" s="165"/>
      <c r="M413" s="169"/>
      <c r="N413" s="170"/>
      <c r="O413" s="170"/>
      <c r="P413" s="170"/>
      <c r="Q413" s="170"/>
      <c r="R413" s="170"/>
      <c r="S413" s="170"/>
      <c r="T413" s="171"/>
      <c r="AT413" s="166" t="s">
        <v>171</v>
      </c>
      <c r="AU413" s="166" t="s">
        <v>81</v>
      </c>
      <c r="AV413" s="14" t="s">
        <v>81</v>
      </c>
      <c r="AW413" s="14" t="s">
        <v>31</v>
      </c>
      <c r="AX413" s="14" t="s">
        <v>74</v>
      </c>
      <c r="AY413" s="166" t="s">
        <v>160</v>
      </c>
    </row>
    <row r="414" spans="1:65" s="13" customFormat="1" x14ac:dyDescent="0.2">
      <c r="B414" s="159"/>
      <c r="D414" s="155" t="s">
        <v>171</v>
      </c>
      <c r="E414" s="160" t="s">
        <v>1</v>
      </c>
      <c r="F414" s="161" t="s">
        <v>221</v>
      </c>
      <c r="H414" s="160" t="s">
        <v>1</v>
      </c>
      <c r="L414" s="159"/>
      <c r="M414" s="162"/>
      <c r="N414" s="163"/>
      <c r="O414" s="163"/>
      <c r="P414" s="163"/>
      <c r="Q414" s="163"/>
      <c r="R414" s="163"/>
      <c r="S414" s="163"/>
      <c r="T414" s="164"/>
      <c r="AT414" s="160" t="s">
        <v>171</v>
      </c>
      <c r="AU414" s="160" t="s">
        <v>81</v>
      </c>
      <c r="AV414" s="13" t="s">
        <v>19</v>
      </c>
      <c r="AW414" s="13" t="s">
        <v>31</v>
      </c>
      <c r="AX414" s="13" t="s">
        <v>74</v>
      </c>
      <c r="AY414" s="160" t="s">
        <v>160</v>
      </c>
    </row>
    <row r="415" spans="1:65" s="14" customFormat="1" x14ac:dyDescent="0.2">
      <c r="B415" s="165"/>
      <c r="D415" s="155" t="s">
        <v>171</v>
      </c>
      <c r="E415" s="166" t="s">
        <v>1</v>
      </c>
      <c r="F415" s="167" t="s">
        <v>551</v>
      </c>
      <c r="H415" s="168">
        <v>0.96299999999999997</v>
      </c>
      <c r="L415" s="165"/>
      <c r="M415" s="169"/>
      <c r="N415" s="170"/>
      <c r="O415" s="170"/>
      <c r="P415" s="170"/>
      <c r="Q415" s="170"/>
      <c r="R415" s="170"/>
      <c r="S415" s="170"/>
      <c r="T415" s="171"/>
      <c r="AT415" s="166" t="s">
        <v>171</v>
      </c>
      <c r="AU415" s="166" t="s">
        <v>81</v>
      </c>
      <c r="AV415" s="14" t="s">
        <v>81</v>
      </c>
      <c r="AW415" s="14" t="s">
        <v>31</v>
      </c>
      <c r="AX415" s="14" t="s">
        <v>74</v>
      </c>
      <c r="AY415" s="166" t="s">
        <v>160</v>
      </c>
    </row>
    <row r="416" spans="1:65" s="14" customFormat="1" x14ac:dyDescent="0.2">
      <c r="B416" s="165"/>
      <c r="D416" s="155" t="s">
        <v>171</v>
      </c>
      <c r="E416" s="166" t="s">
        <v>1</v>
      </c>
      <c r="F416" s="167" t="s">
        <v>552</v>
      </c>
      <c r="H416" s="168">
        <v>0.83199999999999996</v>
      </c>
      <c r="L416" s="165"/>
      <c r="M416" s="169"/>
      <c r="N416" s="170"/>
      <c r="O416" s="170"/>
      <c r="P416" s="170"/>
      <c r="Q416" s="170"/>
      <c r="R416" s="170"/>
      <c r="S416" s="170"/>
      <c r="T416" s="171"/>
      <c r="AT416" s="166" t="s">
        <v>171</v>
      </c>
      <c r="AU416" s="166" t="s">
        <v>81</v>
      </c>
      <c r="AV416" s="14" t="s">
        <v>81</v>
      </c>
      <c r="AW416" s="14" t="s">
        <v>31</v>
      </c>
      <c r="AX416" s="14" t="s">
        <v>74</v>
      </c>
      <c r="AY416" s="166" t="s">
        <v>160</v>
      </c>
    </row>
    <row r="417" spans="1:65" s="15" customFormat="1" x14ac:dyDescent="0.2">
      <c r="B417" s="172"/>
      <c r="D417" s="155" t="s">
        <v>171</v>
      </c>
      <c r="E417" s="173" t="s">
        <v>1</v>
      </c>
      <c r="F417" s="174" t="s">
        <v>176</v>
      </c>
      <c r="H417" s="175">
        <v>16.957999999999998</v>
      </c>
      <c r="L417" s="172"/>
      <c r="M417" s="176"/>
      <c r="N417" s="177"/>
      <c r="O417" s="177"/>
      <c r="P417" s="177"/>
      <c r="Q417" s="177"/>
      <c r="R417" s="177"/>
      <c r="S417" s="177"/>
      <c r="T417" s="178"/>
      <c r="AT417" s="173" t="s">
        <v>171</v>
      </c>
      <c r="AU417" s="173" t="s">
        <v>81</v>
      </c>
      <c r="AV417" s="15" t="s">
        <v>167</v>
      </c>
      <c r="AW417" s="15" t="s">
        <v>31</v>
      </c>
      <c r="AX417" s="15" t="s">
        <v>19</v>
      </c>
      <c r="AY417" s="173" t="s">
        <v>160</v>
      </c>
    </row>
    <row r="418" spans="1:65" s="12" customFormat="1" ht="22.9" customHeight="1" x14ac:dyDescent="0.2">
      <c r="B418" s="130"/>
      <c r="D418" s="131" t="s">
        <v>73</v>
      </c>
      <c r="E418" s="140" t="s">
        <v>553</v>
      </c>
      <c r="F418" s="140" t="s">
        <v>554</v>
      </c>
      <c r="J418" s="141">
        <f>BK418</f>
        <v>0</v>
      </c>
      <c r="L418" s="130"/>
      <c r="M418" s="134"/>
      <c r="N418" s="135"/>
      <c r="O418" s="135"/>
      <c r="P418" s="136">
        <f>SUM(P419:P431)</f>
        <v>18.802764</v>
      </c>
      <c r="Q418" s="135"/>
      <c r="R418" s="136">
        <f>SUM(R419:R431)</f>
        <v>0</v>
      </c>
      <c r="S418" s="135"/>
      <c r="T418" s="137">
        <f>SUM(T419:T431)</f>
        <v>0</v>
      </c>
      <c r="AR418" s="131" t="s">
        <v>19</v>
      </c>
      <c r="AT418" s="138" t="s">
        <v>73</v>
      </c>
      <c r="AU418" s="138" t="s">
        <v>19</v>
      </c>
      <c r="AY418" s="131" t="s">
        <v>160</v>
      </c>
      <c r="BK418" s="139">
        <f>SUM(BK419:BK431)</f>
        <v>0</v>
      </c>
    </row>
    <row r="419" spans="1:65" s="2" customFormat="1" ht="24" customHeight="1" x14ac:dyDescent="0.2">
      <c r="A419" s="30"/>
      <c r="B419" s="142"/>
      <c r="C419" s="143" t="s">
        <v>555</v>
      </c>
      <c r="D419" s="143" t="s">
        <v>162</v>
      </c>
      <c r="E419" s="144" t="s">
        <v>556</v>
      </c>
      <c r="F419" s="145" t="s">
        <v>557</v>
      </c>
      <c r="G419" s="146" t="s">
        <v>245</v>
      </c>
      <c r="H419" s="147">
        <v>38.216999999999999</v>
      </c>
      <c r="I419" s="148">
        <v>0</v>
      </c>
      <c r="J419" s="148">
        <f>ROUND(I419*H419,2)</f>
        <v>0</v>
      </c>
      <c r="K419" s="145" t="s">
        <v>166</v>
      </c>
      <c r="L419" s="31"/>
      <c r="M419" s="149" t="s">
        <v>1</v>
      </c>
      <c r="N419" s="150" t="s">
        <v>39</v>
      </c>
      <c r="O419" s="151">
        <v>0.24</v>
      </c>
      <c r="P419" s="151">
        <f>O419*H419</f>
        <v>9.1720799999999993</v>
      </c>
      <c r="Q419" s="151">
        <v>0</v>
      </c>
      <c r="R419" s="151">
        <f>Q419*H419</f>
        <v>0</v>
      </c>
      <c r="S419" s="151">
        <v>0</v>
      </c>
      <c r="T419" s="152">
        <f>S419*H419</f>
        <v>0</v>
      </c>
      <c r="U419" s="30"/>
      <c r="V419" s="30"/>
      <c r="W419" s="30"/>
      <c r="X419" s="30"/>
      <c r="Y419" s="30"/>
      <c r="Z419" s="30"/>
      <c r="AA419" s="30"/>
      <c r="AB419" s="30"/>
      <c r="AC419" s="30"/>
      <c r="AD419" s="30"/>
      <c r="AE419" s="30"/>
      <c r="AR419" s="153" t="s">
        <v>167</v>
      </c>
      <c r="AT419" s="153" t="s">
        <v>162</v>
      </c>
      <c r="AU419" s="153" t="s">
        <v>81</v>
      </c>
      <c r="AY419" s="18" t="s">
        <v>160</v>
      </c>
      <c r="BE419" s="154">
        <f>IF(N419="základní",J419,0)</f>
        <v>0</v>
      </c>
      <c r="BF419" s="154">
        <f>IF(N419="snížená",J419,0)</f>
        <v>0</v>
      </c>
      <c r="BG419" s="154">
        <f>IF(N419="zákl. přenesená",J419,0)</f>
        <v>0</v>
      </c>
      <c r="BH419" s="154">
        <f>IF(N419="sníž. přenesená",J419,0)</f>
        <v>0</v>
      </c>
      <c r="BI419" s="154">
        <f>IF(N419="nulová",J419,0)</f>
        <v>0</v>
      </c>
      <c r="BJ419" s="18" t="s">
        <v>19</v>
      </c>
      <c r="BK419" s="154">
        <f>ROUND(I419*H419,2)</f>
        <v>0</v>
      </c>
      <c r="BL419" s="18" t="s">
        <v>167</v>
      </c>
      <c r="BM419" s="153" t="s">
        <v>558</v>
      </c>
    </row>
    <row r="420" spans="1:65" s="2" customFormat="1" ht="19.5" x14ac:dyDescent="0.2">
      <c r="A420" s="30"/>
      <c r="B420" s="31"/>
      <c r="C420" s="30"/>
      <c r="D420" s="155" t="s">
        <v>169</v>
      </c>
      <c r="E420" s="30"/>
      <c r="F420" s="156" t="s">
        <v>559</v>
      </c>
      <c r="G420" s="30"/>
      <c r="H420" s="30"/>
      <c r="I420" s="30"/>
      <c r="J420" s="30"/>
      <c r="K420" s="30"/>
      <c r="L420" s="31"/>
      <c r="M420" s="157"/>
      <c r="N420" s="158"/>
      <c r="O420" s="56"/>
      <c r="P420" s="56"/>
      <c r="Q420" s="56"/>
      <c r="R420" s="56"/>
      <c r="S420" s="56"/>
      <c r="T420" s="57"/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T420" s="18" t="s">
        <v>169</v>
      </c>
      <c r="AU420" s="18" t="s">
        <v>81</v>
      </c>
    </row>
    <row r="421" spans="1:65" s="2" customFormat="1" ht="16.5" customHeight="1" x14ac:dyDescent="0.2">
      <c r="A421" s="30"/>
      <c r="B421" s="142"/>
      <c r="C421" s="143" t="s">
        <v>560</v>
      </c>
      <c r="D421" s="143" t="s">
        <v>162</v>
      </c>
      <c r="E421" s="144" t="s">
        <v>561</v>
      </c>
      <c r="F421" s="145" t="s">
        <v>562</v>
      </c>
      <c r="G421" s="146" t="s">
        <v>245</v>
      </c>
      <c r="H421" s="147">
        <v>840.774</v>
      </c>
      <c r="I421" s="148">
        <v>0</v>
      </c>
      <c r="J421" s="148">
        <f>ROUND(I421*H421,2)</f>
        <v>0</v>
      </c>
      <c r="K421" s="145" t="s">
        <v>166</v>
      </c>
      <c r="L421" s="31"/>
      <c r="M421" s="149" t="s">
        <v>1</v>
      </c>
      <c r="N421" s="150" t="s">
        <v>39</v>
      </c>
      <c r="O421" s="151">
        <v>4.0000000000000001E-3</v>
      </c>
      <c r="P421" s="151">
        <f>O421*H421</f>
        <v>3.3630960000000001</v>
      </c>
      <c r="Q421" s="151">
        <v>0</v>
      </c>
      <c r="R421" s="151">
        <f>Q421*H421</f>
        <v>0</v>
      </c>
      <c r="S421" s="151">
        <v>0</v>
      </c>
      <c r="T421" s="152">
        <f>S421*H421</f>
        <v>0</v>
      </c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R421" s="153" t="s">
        <v>167</v>
      </c>
      <c r="AT421" s="153" t="s">
        <v>162</v>
      </c>
      <c r="AU421" s="153" t="s">
        <v>81</v>
      </c>
      <c r="AY421" s="18" t="s">
        <v>160</v>
      </c>
      <c r="BE421" s="154">
        <f>IF(N421="základní",J421,0)</f>
        <v>0</v>
      </c>
      <c r="BF421" s="154">
        <f>IF(N421="snížená",J421,0)</f>
        <v>0</v>
      </c>
      <c r="BG421" s="154">
        <f>IF(N421="zákl. přenesená",J421,0)</f>
        <v>0</v>
      </c>
      <c r="BH421" s="154">
        <f>IF(N421="sníž. přenesená",J421,0)</f>
        <v>0</v>
      </c>
      <c r="BI421" s="154">
        <f>IF(N421="nulová",J421,0)</f>
        <v>0</v>
      </c>
      <c r="BJ421" s="18" t="s">
        <v>19</v>
      </c>
      <c r="BK421" s="154">
        <f>ROUND(I421*H421,2)</f>
        <v>0</v>
      </c>
      <c r="BL421" s="18" t="s">
        <v>167</v>
      </c>
      <c r="BM421" s="153" t="s">
        <v>563</v>
      </c>
    </row>
    <row r="422" spans="1:65" s="2" customFormat="1" ht="29.25" x14ac:dyDescent="0.2">
      <c r="A422" s="30"/>
      <c r="B422" s="31"/>
      <c r="C422" s="30"/>
      <c r="D422" s="155" t="s">
        <v>169</v>
      </c>
      <c r="E422" s="30"/>
      <c r="F422" s="156" t="s">
        <v>564</v>
      </c>
      <c r="G422" s="30"/>
      <c r="H422" s="30"/>
      <c r="I422" s="30"/>
      <c r="J422" s="30"/>
      <c r="K422" s="30"/>
      <c r="L422" s="31"/>
      <c r="M422" s="157"/>
      <c r="N422" s="158"/>
      <c r="O422" s="56"/>
      <c r="P422" s="56"/>
      <c r="Q422" s="56"/>
      <c r="R422" s="56"/>
      <c r="S422" s="56"/>
      <c r="T422" s="57"/>
      <c r="U422" s="30"/>
      <c r="V422" s="30"/>
      <c r="W422" s="30"/>
      <c r="X422" s="30"/>
      <c r="Y422" s="30"/>
      <c r="Z422" s="30"/>
      <c r="AA422" s="30"/>
      <c r="AB422" s="30"/>
      <c r="AC422" s="30"/>
      <c r="AD422" s="30"/>
      <c r="AE422" s="30"/>
      <c r="AT422" s="18" t="s">
        <v>169</v>
      </c>
      <c r="AU422" s="18" t="s">
        <v>81</v>
      </c>
    </row>
    <row r="423" spans="1:65" s="14" customFormat="1" x14ac:dyDescent="0.2">
      <c r="B423" s="165"/>
      <c r="D423" s="155" t="s">
        <v>171</v>
      </c>
      <c r="E423" s="166" t="s">
        <v>1</v>
      </c>
      <c r="F423" s="167" t="s">
        <v>565</v>
      </c>
      <c r="H423" s="168">
        <v>840.774</v>
      </c>
      <c r="L423" s="165"/>
      <c r="M423" s="169"/>
      <c r="N423" s="170"/>
      <c r="O423" s="170"/>
      <c r="P423" s="170"/>
      <c r="Q423" s="170"/>
      <c r="R423" s="170"/>
      <c r="S423" s="170"/>
      <c r="T423" s="171"/>
      <c r="AT423" s="166" t="s">
        <v>171</v>
      </c>
      <c r="AU423" s="166" t="s">
        <v>81</v>
      </c>
      <c r="AV423" s="14" t="s">
        <v>81</v>
      </c>
      <c r="AW423" s="14" t="s">
        <v>31</v>
      </c>
      <c r="AX423" s="14" t="s">
        <v>19</v>
      </c>
      <c r="AY423" s="166" t="s">
        <v>160</v>
      </c>
    </row>
    <row r="424" spans="1:65" s="2" customFormat="1" ht="24" customHeight="1" x14ac:dyDescent="0.2">
      <c r="A424" s="30"/>
      <c r="B424" s="142"/>
      <c r="C424" s="143" t="s">
        <v>566</v>
      </c>
      <c r="D424" s="143" t="s">
        <v>162</v>
      </c>
      <c r="E424" s="144" t="s">
        <v>567</v>
      </c>
      <c r="F424" s="145" t="s">
        <v>568</v>
      </c>
      <c r="G424" s="146" t="s">
        <v>245</v>
      </c>
      <c r="H424" s="147">
        <v>38.216999999999999</v>
      </c>
      <c r="I424" s="148">
        <v>0</v>
      </c>
      <c r="J424" s="148">
        <f>ROUND(I424*H424,2)</f>
        <v>0</v>
      </c>
      <c r="K424" s="145" t="s">
        <v>166</v>
      </c>
      <c r="L424" s="31"/>
      <c r="M424" s="149" t="s">
        <v>1</v>
      </c>
      <c r="N424" s="150" t="s">
        <v>39</v>
      </c>
      <c r="O424" s="151">
        <v>0.16400000000000001</v>
      </c>
      <c r="P424" s="151">
        <f>O424*H424</f>
        <v>6.2675879999999999</v>
      </c>
      <c r="Q424" s="151">
        <v>0</v>
      </c>
      <c r="R424" s="151">
        <f>Q424*H424</f>
        <v>0</v>
      </c>
      <c r="S424" s="151">
        <v>0</v>
      </c>
      <c r="T424" s="152">
        <f>S424*H424</f>
        <v>0</v>
      </c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R424" s="153" t="s">
        <v>167</v>
      </c>
      <c r="AT424" s="153" t="s">
        <v>162</v>
      </c>
      <c r="AU424" s="153" t="s">
        <v>81</v>
      </c>
      <c r="AY424" s="18" t="s">
        <v>160</v>
      </c>
      <c r="BE424" s="154">
        <f>IF(N424="základní",J424,0)</f>
        <v>0</v>
      </c>
      <c r="BF424" s="154">
        <f>IF(N424="snížená",J424,0)</f>
        <v>0</v>
      </c>
      <c r="BG424" s="154">
        <f>IF(N424="zákl. přenesená",J424,0)</f>
        <v>0</v>
      </c>
      <c r="BH424" s="154">
        <f>IF(N424="sníž. přenesená",J424,0)</f>
        <v>0</v>
      </c>
      <c r="BI424" s="154">
        <f>IF(N424="nulová",J424,0)</f>
        <v>0</v>
      </c>
      <c r="BJ424" s="18" t="s">
        <v>19</v>
      </c>
      <c r="BK424" s="154">
        <f>ROUND(I424*H424,2)</f>
        <v>0</v>
      </c>
      <c r="BL424" s="18" t="s">
        <v>167</v>
      </c>
      <c r="BM424" s="153" t="s">
        <v>569</v>
      </c>
    </row>
    <row r="425" spans="1:65" s="2" customFormat="1" ht="19.5" x14ac:dyDescent="0.2">
      <c r="A425" s="30"/>
      <c r="B425" s="31"/>
      <c r="C425" s="30"/>
      <c r="D425" s="155" t="s">
        <v>169</v>
      </c>
      <c r="E425" s="30"/>
      <c r="F425" s="156" t="s">
        <v>570</v>
      </c>
      <c r="G425" s="30"/>
      <c r="H425" s="30"/>
      <c r="I425" s="30"/>
      <c r="J425" s="30"/>
      <c r="K425" s="30"/>
      <c r="L425" s="31"/>
      <c r="M425" s="157"/>
      <c r="N425" s="158"/>
      <c r="O425" s="56"/>
      <c r="P425" s="56"/>
      <c r="Q425" s="56"/>
      <c r="R425" s="56"/>
      <c r="S425" s="56"/>
      <c r="T425" s="57"/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T425" s="18" t="s">
        <v>169</v>
      </c>
      <c r="AU425" s="18" t="s">
        <v>81</v>
      </c>
    </row>
    <row r="426" spans="1:65" s="2" customFormat="1" ht="24" customHeight="1" x14ac:dyDescent="0.2">
      <c r="A426" s="30"/>
      <c r="B426" s="142"/>
      <c r="C426" s="143" t="s">
        <v>571</v>
      </c>
      <c r="D426" s="143" t="s">
        <v>162</v>
      </c>
      <c r="E426" s="144" t="s">
        <v>572</v>
      </c>
      <c r="F426" s="145" t="s">
        <v>573</v>
      </c>
      <c r="G426" s="146" t="s">
        <v>245</v>
      </c>
      <c r="H426" s="147">
        <v>37.308</v>
      </c>
      <c r="I426" s="148">
        <v>0</v>
      </c>
      <c r="J426" s="148">
        <f>ROUND(I426*H426,2)</f>
        <v>0</v>
      </c>
      <c r="K426" s="145" t="s">
        <v>166</v>
      </c>
      <c r="L426" s="31"/>
      <c r="M426" s="149" t="s">
        <v>1</v>
      </c>
      <c r="N426" s="150" t="s">
        <v>39</v>
      </c>
      <c r="O426" s="151">
        <v>0</v>
      </c>
      <c r="P426" s="151">
        <f>O426*H426</f>
        <v>0</v>
      </c>
      <c r="Q426" s="151">
        <v>0</v>
      </c>
      <c r="R426" s="151">
        <f>Q426*H426</f>
        <v>0</v>
      </c>
      <c r="S426" s="151">
        <v>0</v>
      </c>
      <c r="T426" s="152">
        <f>S426*H426</f>
        <v>0</v>
      </c>
      <c r="U426" s="30"/>
      <c r="V426" s="30"/>
      <c r="W426" s="30"/>
      <c r="X426" s="30"/>
      <c r="Y426" s="30"/>
      <c r="Z426" s="30"/>
      <c r="AA426" s="30"/>
      <c r="AB426" s="30"/>
      <c r="AC426" s="30"/>
      <c r="AD426" s="30"/>
      <c r="AE426" s="30"/>
      <c r="AR426" s="153" t="s">
        <v>167</v>
      </c>
      <c r="AT426" s="153" t="s">
        <v>162</v>
      </c>
      <c r="AU426" s="153" t="s">
        <v>81</v>
      </c>
      <c r="AY426" s="18" t="s">
        <v>160</v>
      </c>
      <c r="BE426" s="154">
        <f>IF(N426="základní",J426,0)</f>
        <v>0</v>
      </c>
      <c r="BF426" s="154">
        <f>IF(N426="snížená",J426,0)</f>
        <v>0</v>
      </c>
      <c r="BG426" s="154">
        <f>IF(N426="zákl. přenesená",J426,0)</f>
        <v>0</v>
      </c>
      <c r="BH426" s="154">
        <f>IF(N426="sníž. přenesená",J426,0)</f>
        <v>0</v>
      </c>
      <c r="BI426" s="154">
        <f>IF(N426="nulová",J426,0)</f>
        <v>0</v>
      </c>
      <c r="BJ426" s="18" t="s">
        <v>19</v>
      </c>
      <c r="BK426" s="154">
        <f>ROUND(I426*H426,2)</f>
        <v>0</v>
      </c>
      <c r="BL426" s="18" t="s">
        <v>167</v>
      </c>
      <c r="BM426" s="153" t="s">
        <v>574</v>
      </c>
    </row>
    <row r="427" spans="1:65" s="2" customFormat="1" ht="19.5" x14ac:dyDescent="0.2">
      <c r="A427" s="30"/>
      <c r="B427" s="31"/>
      <c r="C427" s="30"/>
      <c r="D427" s="155" t="s">
        <v>169</v>
      </c>
      <c r="E427" s="30"/>
      <c r="F427" s="156" t="s">
        <v>575</v>
      </c>
      <c r="G427" s="30"/>
      <c r="H427" s="30"/>
      <c r="I427" s="30"/>
      <c r="J427" s="30"/>
      <c r="K427" s="30"/>
      <c r="L427" s="31"/>
      <c r="M427" s="157"/>
      <c r="N427" s="158"/>
      <c r="O427" s="56"/>
      <c r="P427" s="56"/>
      <c r="Q427" s="56"/>
      <c r="R427" s="56"/>
      <c r="S427" s="56"/>
      <c r="T427" s="57"/>
      <c r="U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0"/>
      <c r="AT427" s="18" t="s">
        <v>169</v>
      </c>
      <c r="AU427" s="18" t="s">
        <v>81</v>
      </c>
    </row>
    <row r="428" spans="1:65" s="2" customFormat="1" ht="24" customHeight="1" x14ac:dyDescent="0.2">
      <c r="A428" s="30"/>
      <c r="B428" s="142"/>
      <c r="C428" s="143" t="s">
        <v>576</v>
      </c>
      <c r="D428" s="143" t="s">
        <v>162</v>
      </c>
      <c r="E428" s="144" t="s">
        <v>577</v>
      </c>
      <c r="F428" s="145" t="s">
        <v>578</v>
      </c>
      <c r="G428" s="146" t="s">
        <v>245</v>
      </c>
      <c r="H428" s="147">
        <v>0.90900000000000003</v>
      </c>
      <c r="I428" s="148">
        <v>0</v>
      </c>
      <c r="J428" s="148">
        <f>ROUND(I428*H428,2)</f>
        <v>0</v>
      </c>
      <c r="K428" s="145" t="s">
        <v>166</v>
      </c>
      <c r="L428" s="31"/>
      <c r="M428" s="149" t="s">
        <v>1</v>
      </c>
      <c r="N428" s="150" t="s">
        <v>39</v>
      </c>
      <c r="O428" s="151">
        <v>0</v>
      </c>
      <c r="P428" s="151">
        <f>O428*H428</f>
        <v>0</v>
      </c>
      <c r="Q428" s="151">
        <v>0</v>
      </c>
      <c r="R428" s="151">
        <f>Q428*H428</f>
        <v>0</v>
      </c>
      <c r="S428" s="151">
        <v>0</v>
      </c>
      <c r="T428" s="152">
        <f>S428*H428</f>
        <v>0</v>
      </c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  <c r="AE428" s="30"/>
      <c r="AR428" s="153" t="s">
        <v>167</v>
      </c>
      <c r="AT428" s="153" t="s">
        <v>162</v>
      </c>
      <c r="AU428" s="153" t="s">
        <v>81</v>
      </c>
      <c r="AY428" s="18" t="s">
        <v>160</v>
      </c>
      <c r="BE428" s="154">
        <f>IF(N428="základní",J428,0)</f>
        <v>0</v>
      </c>
      <c r="BF428" s="154">
        <f>IF(N428="snížená",J428,0)</f>
        <v>0</v>
      </c>
      <c r="BG428" s="154">
        <f>IF(N428="zákl. přenesená",J428,0)</f>
        <v>0</v>
      </c>
      <c r="BH428" s="154">
        <f>IF(N428="sníž. přenesená",J428,0)</f>
        <v>0</v>
      </c>
      <c r="BI428" s="154">
        <f>IF(N428="nulová",J428,0)</f>
        <v>0</v>
      </c>
      <c r="BJ428" s="18" t="s">
        <v>19</v>
      </c>
      <c r="BK428" s="154">
        <f>ROUND(I428*H428,2)</f>
        <v>0</v>
      </c>
      <c r="BL428" s="18" t="s">
        <v>167</v>
      </c>
      <c r="BM428" s="153" t="s">
        <v>579</v>
      </c>
    </row>
    <row r="429" spans="1:65" s="2" customFormat="1" ht="29.25" x14ac:dyDescent="0.2">
      <c r="A429" s="30"/>
      <c r="B429" s="31"/>
      <c r="C429" s="30"/>
      <c r="D429" s="155" t="s">
        <v>169</v>
      </c>
      <c r="E429" s="30"/>
      <c r="F429" s="156" t="s">
        <v>277</v>
      </c>
      <c r="G429" s="30"/>
      <c r="H429" s="30"/>
      <c r="I429" s="30"/>
      <c r="J429" s="30"/>
      <c r="K429" s="30"/>
      <c r="L429" s="31"/>
      <c r="M429" s="157"/>
      <c r="N429" s="158"/>
      <c r="O429" s="56"/>
      <c r="P429" s="56"/>
      <c r="Q429" s="56"/>
      <c r="R429" s="56"/>
      <c r="S429" s="56"/>
      <c r="T429" s="57"/>
      <c r="U429" s="30"/>
      <c r="V429" s="30"/>
      <c r="W429" s="30"/>
      <c r="X429" s="30"/>
      <c r="Y429" s="30"/>
      <c r="Z429" s="30"/>
      <c r="AA429" s="30"/>
      <c r="AB429" s="30"/>
      <c r="AC429" s="30"/>
      <c r="AD429" s="30"/>
      <c r="AE429" s="30"/>
      <c r="AT429" s="18" t="s">
        <v>169</v>
      </c>
      <c r="AU429" s="18" t="s">
        <v>81</v>
      </c>
    </row>
    <row r="430" spans="1:65" s="14" customFormat="1" x14ac:dyDescent="0.2">
      <c r="B430" s="165"/>
      <c r="D430" s="155" t="s">
        <v>171</v>
      </c>
      <c r="E430" s="166" t="s">
        <v>1</v>
      </c>
      <c r="F430" s="167" t="s">
        <v>580</v>
      </c>
      <c r="H430" s="168">
        <v>0.90900000000000003</v>
      </c>
      <c r="L430" s="165"/>
      <c r="M430" s="169"/>
      <c r="N430" s="170"/>
      <c r="O430" s="170"/>
      <c r="P430" s="170"/>
      <c r="Q430" s="170"/>
      <c r="R430" s="170"/>
      <c r="S430" s="170"/>
      <c r="T430" s="171"/>
      <c r="AT430" s="166" t="s">
        <v>171</v>
      </c>
      <c r="AU430" s="166" t="s">
        <v>81</v>
      </c>
      <c r="AV430" s="14" t="s">
        <v>81</v>
      </c>
      <c r="AW430" s="14" t="s">
        <v>31</v>
      </c>
      <c r="AX430" s="14" t="s">
        <v>74</v>
      </c>
      <c r="AY430" s="166" t="s">
        <v>160</v>
      </c>
    </row>
    <row r="431" spans="1:65" s="15" customFormat="1" x14ac:dyDescent="0.2">
      <c r="B431" s="172"/>
      <c r="D431" s="155" t="s">
        <v>171</v>
      </c>
      <c r="E431" s="173" t="s">
        <v>1</v>
      </c>
      <c r="F431" s="174" t="s">
        <v>176</v>
      </c>
      <c r="H431" s="175">
        <v>0.90900000000000003</v>
      </c>
      <c r="L431" s="172"/>
      <c r="M431" s="176"/>
      <c r="N431" s="177"/>
      <c r="O431" s="177"/>
      <c r="P431" s="177"/>
      <c r="Q431" s="177"/>
      <c r="R431" s="177"/>
      <c r="S431" s="177"/>
      <c r="T431" s="178"/>
      <c r="AT431" s="173" t="s">
        <v>171</v>
      </c>
      <c r="AU431" s="173" t="s">
        <v>81</v>
      </c>
      <c r="AV431" s="15" t="s">
        <v>167</v>
      </c>
      <c r="AW431" s="15" t="s">
        <v>31</v>
      </c>
      <c r="AX431" s="15" t="s">
        <v>19</v>
      </c>
      <c r="AY431" s="173" t="s">
        <v>160</v>
      </c>
    </row>
    <row r="432" spans="1:65" s="12" customFormat="1" ht="22.9" customHeight="1" x14ac:dyDescent="0.2">
      <c r="B432" s="130"/>
      <c r="D432" s="131" t="s">
        <v>73</v>
      </c>
      <c r="E432" s="140" t="s">
        <v>581</v>
      </c>
      <c r="F432" s="140" t="s">
        <v>582</v>
      </c>
      <c r="J432" s="141">
        <f>BK432</f>
        <v>0</v>
      </c>
      <c r="L432" s="130"/>
      <c r="M432" s="134"/>
      <c r="N432" s="135"/>
      <c r="O432" s="135"/>
      <c r="P432" s="136">
        <f>SUM(P433:P436)</f>
        <v>113.350899</v>
      </c>
      <c r="Q432" s="135"/>
      <c r="R432" s="136">
        <f>SUM(R433:R436)</f>
        <v>0</v>
      </c>
      <c r="S432" s="135"/>
      <c r="T432" s="137">
        <f>SUM(T433:T436)</f>
        <v>0</v>
      </c>
      <c r="AR432" s="131" t="s">
        <v>19</v>
      </c>
      <c r="AT432" s="138" t="s">
        <v>73</v>
      </c>
      <c r="AU432" s="138" t="s">
        <v>19</v>
      </c>
      <c r="AY432" s="131" t="s">
        <v>160</v>
      </c>
      <c r="BK432" s="139">
        <f>SUM(BK433:BK436)</f>
        <v>0</v>
      </c>
    </row>
    <row r="433" spans="1:65" s="2" customFormat="1" ht="24" customHeight="1" x14ac:dyDescent="0.2">
      <c r="A433" s="30"/>
      <c r="B433" s="142"/>
      <c r="C433" s="143" t="s">
        <v>583</v>
      </c>
      <c r="D433" s="143" t="s">
        <v>162</v>
      </c>
      <c r="E433" s="144" t="s">
        <v>584</v>
      </c>
      <c r="F433" s="145" t="s">
        <v>585</v>
      </c>
      <c r="G433" s="146" t="s">
        <v>245</v>
      </c>
      <c r="H433" s="147">
        <v>139.423</v>
      </c>
      <c r="I433" s="148">
        <v>0</v>
      </c>
      <c r="J433" s="148">
        <f>ROUND(I433*H433,2)</f>
        <v>0</v>
      </c>
      <c r="K433" s="145" t="s">
        <v>166</v>
      </c>
      <c r="L433" s="31"/>
      <c r="M433" s="149" t="s">
        <v>1</v>
      </c>
      <c r="N433" s="150" t="s">
        <v>39</v>
      </c>
      <c r="O433" s="151">
        <v>0.45400000000000001</v>
      </c>
      <c r="P433" s="151">
        <f>O433*H433</f>
        <v>63.298042000000002</v>
      </c>
      <c r="Q433" s="151">
        <v>0</v>
      </c>
      <c r="R433" s="151">
        <f>Q433*H433</f>
        <v>0</v>
      </c>
      <c r="S433" s="151">
        <v>0</v>
      </c>
      <c r="T433" s="152">
        <f>S433*H433</f>
        <v>0</v>
      </c>
      <c r="U433" s="30"/>
      <c r="V433" s="30"/>
      <c r="W433" s="30"/>
      <c r="X433" s="30"/>
      <c r="Y433" s="30"/>
      <c r="Z433" s="30"/>
      <c r="AA433" s="30"/>
      <c r="AB433" s="30"/>
      <c r="AC433" s="30"/>
      <c r="AD433" s="30"/>
      <c r="AE433" s="30"/>
      <c r="AR433" s="153" t="s">
        <v>167</v>
      </c>
      <c r="AT433" s="153" t="s">
        <v>162</v>
      </c>
      <c r="AU433" s="153" t="s">
        <v>81</v>
      </c>
      <c r="AY433" s="18" t="s">
        <v>160</v>
      </c>
      <c r="BE433" s="154">
        <f>IF(N433="základní",J433,0)</f>
        <v>0</v>
      </c>
      <c r="BF433" s="154">
        <f>IF(N433="snížená",J433,0)</f>
        <v>0</v>
      </c>
      <c r="BG433" s="154">
        <f>IF(N433="zákl. přenesená",J433,0)</f>
        <v>0</v>
      </c>
      <c r="BH433" s="154">
        <f>IF(N433="sníž. přenesená",J433,0)</f>
        <v>0</v>
      </c>
      <c r="BI433" s="154">
        <f>IF(N433="nulová",J433,0)</f>
        <v>0</v>
      </c>
      <c r="BJ433" s="18" t="s">
        <v>19</v>
      </c>
      <c r="BK433" s="154">
        <f>ROUND(I433*H433,2)</f>
        <v>0</v>
      </c>
      <c r="BL433" s="18" t="s">
        <v>167</v>
      </c>
      <c r="BM433" s="153" t="s">
        <v>586</v>
      </c>
    </row>
    <row r="434" spans="1:65" s="2" customFormat="1" ht="29.25" x14ac:dyDescent="0.2">
      <c r="A434" s="30"/>
      <c r="B434" s="31"/>
      <c r="C434" s="30"/>
      <c r="D434" s="155" t="s">
        <v>169</v>
      </c>
      <c r="E434" s="30"/>
      <c r="F434" s="156" t="s">
        <v>587</v>
      </c>
      <c r="G434" s="30"/>
      <c r="H434" s="30"/>
      <c r="I434" s="30"/>
      <c r="J434" s="30"/>
      <c r="K434" s="30"/>
      <c r="L434" s="31"/>
      <c r="M434" s="157"/>
      <c r="N434" s="158"/>
      <c r="O434" s="56"/>
      <c r="P434" s="56"/>
      <c r="Q434" s="56"/>
      <c r="R434" s="56"/>
      <c r="S434" s="56"/>
      <c r="T434" s="57"/>
      <c r="U434" s="30"/>
      <c r="V434" s="30"/>
      <c r="W434" s="30"/>
      <c r="X434" s="30"/>
      <c r="Y434" s="30"/>
      <c r="Z434" s="30"/>
      <c r="AA434" s="30"/>
      <c r="AB434" s="30"/>
      <c r="AC434" s="30"/>
      <c r="AD434" s="30"/>
      <c r="AE434" s="30"/>
      <c r="AT434" s="18" t="s">
        <v>169</v>
      </c>
      <c r="AU434" s="18" t="s">
        <v>81</v>
      </c>
    </row>
    <row r="435" spans="1:65" s="2" customFormat="1" ht="24" customHeight="1" x14ac:dyDescent="0.2">
      <c r="A435" s="30"/>
      <c r="B435" s="142"/>
      <c r="C435" s="143" t="s">
        <v>588</v>
      </c>
      <c r="D435" s="143" t="s">
        <v>162</v>
      </c>
      <c r="E435" s="144" t="s">
        <v>589</v>
      </c>
      <c r="F435" s="145" t="s">
        <v>590</v>
      </c>
      <c r="G435" s="146" t="s">
        <v>245</v>
      </c>
      <c r="H435" s="147">
        <v>139.423</v>
      </c>
      <c r="I435" s="148">
        <v>0</v>
      </c>
      <c r="J435" s="148">
        <f>ROUND(I435*H435,2)</f>
        <v>0</v>
      </c>
      <c r="K435" s="145" t="s">
        <v>166</v>
      </c>
      <c r="L435" s="31"/>
      <c r="M435" s="149" t="s">
        <v>1</v>
      </c>
      <c r="N435" s="150" t="s">
        <v>39</v>
      </c>
      <c r="O435" s="151">
        <v>0.35899999999999999</v>
      </c>
      <c r="P435" s="151">
        <f>O435*H435</f>
        <v>50.052856999999996</v>
      </c>
      <c r="Q435" s="151">
        <v>0</v>
      </c>
      <c r="R435" s="151">
        <f>Q435*H435</f>
        <v>0</v>
      </c>
      <c r="S435" s="151">
        <v>0</v>
      </c>
      <c r="T435" s="152">
        <f>S435*H435</f>
        <v>0</v>
      </c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R435" s="153" t="s">
        <v>167</v>
      </c>
      <c r="AT435" s="153" t="s">
        <v>162</v>
      </c>
      <c r="AU435" s="153" t="s">
        <v>81</v>
      </c>
      <c r="AY435" s="18" t="s">
        <v>160</v>
      </c>
      <c r="BE435" s="154">
        <f>IF(N435="základní",J435,0)</f>
        <v>0</v>
      </c>
      <c r="BF435" s="154">
        <f>IF(N435="snížená",J435,0)</f>
        <v>0</v>
      </c>
      <c r="BG435" s="154">
        <f>IF(N435="zákl. přenesená",J435,0)</f>
        <v>0</v>
      </c>
      <c r="BH435" s="154">
        <f>IF(N435="sníž. přenesená",J435,0)</f>
        <v>0</v>
      </c>
      <c r="BI435" s="154">
        <f>IF(N435="nulová",J435,0)</f>
        <v>0</v>
      </c>
      <c r="BJ435" s="18" t="s">
        <v>19</v>
      </c>
      <c r="BK435" s="154">
        <f>ROUND(I435*H435,2)</f>
        <v>0</v>
      </c>
      <c r="BL435" s="18" t="s">
        <v>167</v>
      </c>
      <c r="BM435" s="153" t="s">
        <v>591</v>
      </c>
    </row>
    <row r="436" spans="1:65" s="2" customFormat="1" ht="29.25" x14ac:dyDescent="0.2">
      <c r="A436" s="30"/>
      <c r="B436" s="31"/>
      <c r="C436" s="30"/>
      <c r="D436" s="155" t="s">
        <v>169</v>
      </c>
      <c r="E436" s="30"/>
      <c r="F436" s="156" t="s">
        <v>592</v>
      </c>
      <c r="G436" s="30"/>
      <c r="H436" s="30"/>
      <c r="I436" s="30"/>
      <c r="J436" s="30"/>
      <c r="K436" s="30"/>
      <c r="L436" s="31"/>
      <c r="M436" s="157"/>
      <c r="N436" s="158"/>
      <c r="O436" s="56"/>
      <c r="P436" s="56"/>
      <c r="Q436" s="56"/>
      <c r="R436" s="56"/>
      <c r="S436" s="56"/>
      <c r="T436" s="57"/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T436" s="18" t="s">
        <v>169</v>
      </c>
      <c r="AU436" s="18" t="s">
        <v>81</v>
      </c>
    </row>
    <row r="437" spans="1:65" s="12" customFormat="1" ht="25.9" customHeight="1" x14ac:dyDescent="0.2">
      <c r="B437" s="130"/>
      <c r="D437" s="131" t="s">
        <v>73</v>
      </c>
      <c r="E437" s="132" t="s">
        <v>593</v>
      </c>
      <c r="F437" s="132" t="s">
        <v>594</v>
      </c>
      <c r="J437" s="133">
        <f>BK437</f>
        <v>0</v>
      </c>
      <c r="L437" s="130"/>
      <c r="M437" s="134"/>
      <c r="N437" s="135"/>
      <c r="O437" s="135"/>
      <c r="P437" s="136">
        <f>P438</f>
        <v>12.104246</v>
      </c>
      <c r="Q437" s="135"/>
      <c r="R437" s="136">
        <f>R438</f>
        <v>6.2E-2</v>
      </c>
      <c r="S437" s="135"/>
      <c r="T437" s="137">
        <f>T438</f>
        <v>0</v>
      </c>
      <c r="AR437" s="131" t="s">
        <v>81</v>
      </c>
      <c r="AT437" s="138" t="s">
        <v>73</v>
      </c>
      <c r="AU437" s="138" t="s">
        <v>74</v>
      </c>
      <c r="AY437" s="131" t="s">
        <v>160</v>
      </c>
      <c r="BK437" s="139">
        <f>BK438</f>
        <v>0</v>
      </c>
    </row>
    <row r="438" spans="1:65" s="12" customFormat="1" ht="22.9" customHeight="1" x14ac:dyDescent="0.2">
      <c r="B438" s="130"/>
      <c r="D438" s="131" t="s">
        <v>73</v>
      </c>
      <c r="E438" s="140" t="s">
        <v>595</v>
      </c>
      <c r="F438" s="140" t="s">
        <v>596</v>
      </c>
      <c r="J438" s="141">
        <f>BK438</f>
        <v>0</v>
      </c>
      <c r="L438" s="130"/>
      <c r="M438" s="134"/>
      <c r="N438" s="135"/>
      <c r="O438" s="135"/>
      <c r="P438" s="136">
        <f>SUM(P439:P460)</f>
        <v>12.104246</v>
      </c>
      <c r="Q438" s="135"/>
      <c r="R438" s="136">
        <f>SUM(R439:R460)</f>
        <v>6.2E-2</v>
      </c>
      <c r="S438" s="135"/>
      <c r="T438" s="137">
        <f>SUM(T439:T460)</f>
        <v>0</v>
      </c>
      <c r="AR438" s="131" t="s">
        <v>81</v>
      </c>
      <c r="AT438" s="138" t="s">
        <v>73</v>
      </c>
      <c r="AU438" s="138" t="s">
        <v>19</v>
      </c>
      <c r="AY438" s="131" t="s">
        <v>160</v>
      </c>
      <c r="BK438" s="139">
        <f>SUM(BK439:BK460)</f>
        <v>0</v>
      </c>
    </row>
    <row r="439" spans="1:65" s="2" customFormat="1" ht="24" customHeight="1" x14ac:dyDescent="0.2">
      <c r="A439" s="30"/>
      <c r="B439" s="142"/>
      <c r="C439" s="143" t="s">
        <v>597</v>
      </c>
      <c r="D439" s="143" t="s">
        <v>162</v>
      </c>
      <c r="E439" s="144" t="s">
        <v>598</v>
      </c>
      <c r="F439" s="145" t="s">
        <v>599</v>
      </c>
      <c r="G439" s="146" t="s">
        <v>165</v>
      </c>
      <c r="H439" s="147">
        <v>54.085999999999999</v>
      </c>
      <c r="I439" s="148">
        <v>0</v>
      </c>
      <c r="J439" s="148">
        <f>ROUND(I439*H439,2)</f>
        <v>0</v>
      </c>
      <c r="K439" s="145" t="s">
        <v>166</v>
      </c>
      <c r="L439" s="31"/>
      <c r="M439" s="149" t="s">
        <v>1</v>
      </c>
      <c r="N439" s="150" t="s">
        <v>39</v>
      </c>
      <c r="O439" s="151">
        <v>5.3999999999999999E-2</v>
      </c>
      <c r="P439" s="151">
        <f>O439*H439</f>
        <v>2.9206439999999998</v>
      </c>
      <c r="Q439" s="151">
        <v>0</v>
      </c>
      <c r="R439" s="151">
        <f>Q439*H439</f>
        <v>0</v>
      </c>
      <c r="S439" s="151">
        <v>0</v>
      </c>
      <c r="T439" s="152">
        <f>S439*H439</f>
        <v>0</v>
      </c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R439" s="153" t="s">
        <v>279</v>
      </c>
      <c r="AT439" s="153" t="s">
        <v>162</v>
      </c>
      <c r="AU439" s="153" t="s">
        <v>81</v>
      </c>
      <c r="AY439" s="18" t="s">
        <v>160</v>
      </c>
      <c r="BE439" s="154">
        <f>IF(N439="základní",J439,0)</f>
        <v>0</v>
      </c>
      <c r="BF439" s="154">
        <f>IF(N439="snížená",J439,0)</f>
        <v>0</v>
      </c>
      <c r="BG439" s="154">
        <f>IF(N439="zákl. přenesená",J439,0)</f>
        <v>0</v>
      </c>
      <c r="BH439" s="154">
        <f>IF(N439="sníž. přenesená",J439,0)</f>
        <v>0</v>
      </c>
      <c r="BI439" s="154">
        <f>IF(N439="nulová",J439,0)</f>
        <v>0</v>
      </c>
      <c r="BJ439" s="18" t="s">
        <v>19</v>
      </c>
      <c r="BK439" s="154">
        <f>ROUND(I439*H439,2)</f>
        <v>0</v>
      </c>
      <c r="BL439" s="18" t="s">
        <v>279</v>
      </c>
      <c r="BM439" s="153" t="s">
        <v>600</v>
      </c>
    </row>
    <row r="440" spans="1:65" s="2" customFormat="1" ht="19.5" x14ac:dyDescent="0.2">
      <c r="A440" s="30"/>
      <c r="B440" s="31"/>
      <c r="C440" s="30"/>
      <c r="D440" s="155" t="s">
        <v>169</v>
      </c>
      <c r="E440" s="30"/>
      <c r="F440" s="156" t="s">
        <v>601</v>
      </c>
      <c r="G440" s="30"/>
      <c r="H440" s="30"/>
      <c r="I440" s="30"/>
      <c r="J440" s="30"/>
      <c r="K440" s="30"/>
      <c r="L440" s="31"/>
      <c r="M440" s="157"/>
      <c r="N440" s="158"/>
      <c r="O440" s="56"/>
      <c r="P440" s="56"/>
      <c r="Q440" s="56"/>
      <c r="R440" s="56"/>
      <c r="S440" s="56"/>
      <c r="T440" s="57"/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  <c r="AE440" s="30"/>
      <c r="AT440" s="18" t="s">
        <v>169</v>
      </c>
      <c r="AU440" s="18" t="s">
        <v>81</v>
      </c>
    </row>
    <row r="441" spans="1:65" s="13" customFormat="1" x14ac:dyDescent="0.2">
      <c r="B441" s="159"/>
      <c r="D441" s="155" t="s">
        <v>171</v>
      </c>
      <c r="E441" s="160" t="s">
        <v>1</v>
      </c>
      <c r="F441" s="161" t="s">
        <v>324</v>
      </c>
      <c r="H441" s="160" t="s">
        <v>1</v>
      </c>
      <c r="L441" s="159"/>
      <c r="M441" s="162"/>
      <c r="N441" s="163"/>
      <c r="O441" s="163"/>
      <c r="P441" s="163"/>
      <c r="Q441" s="163"/>
      <c r="R441" s="163"/>
      <c r="S441" s="163"/>
      <c r="T441" s="164"/>
      <c r="AT441" s="160" t="s">
        <v>171</v>
      </c>
      <c r="AU441" s="160" t="s">
        <v>81</v>
      </c>
      <c r="AV441" s="13" t="s">
        <v>19</v>
      </c>
      <c r="AW441" s="13" t="s">
        <v>31</v>
      </c>
      <c r="AX441" s="13" t="s">
        <v>74</v>
      </c>
      <c r="AY441" s="160" t="s">
        <v>160</v>
      </c>
    </row>
    <row r="442" spans="1:65" s="14" customFormat="1" x14ac:dyDescent="0.2">
      <c r="B442" s="165"/>
      <c r="D442" s="155" t="s">
        <v>171</v>
      </c>
      <c r="E442" s="166" t="s">
        <v>1</v>
      </c>
      <c r="F442" s="167" t="s">
        <v>325</v>
      </c>
      <c r="H442" s="168">
        <v>23.986000000000001</v>
      </c>
      <c r="L442" s="165"/>
      <c r="M442" s="169"/>
      <c r="N442" s="170"/>
      <c r="O442" s="170"/>
      <c r="P442" s="170"/>
      <c r="Q442" s="170"/>
      <c r="R442" s="170"/>
      <c r="S442" s="170"/>
      <c r="T442" s="171"/>
      <c r="AT442" s="166" t="s">
        <v>171</v>
      </c>
      <c r="AU442" s="166" t="s">
        <v>81</v>
      </c>
      <c r="AV442" s="14" t="s">
        <v>81</v>
      </c>
      <c r="AW442" s="14" t="s">
        <v>31</v>
      </c>
      <c r="AX442" s="14" t="s">
        <v>74</v>
      </c>
      <c r="AY442" s="166" t="s">
        <v>160</v>
      </c>
    </row>
    <row r="443" spans="1:65" s="13" customFormat="1" x14ac:dyDescent="0.2">
      <c r="B443" s="159"/>
      <c r="D443" s="155" t="s">
        <v>171</v>
      </c>
      <c r="E443" s="160" t="s">
        <v>1</v>
      </c>
      <c r="F443" s="161" t="s">
        <v>326</v>
      </c>
      <c r="H443" s="160" t="s">
        <v>1</v>
      </c>
      <c r="L443" s="159"/>
      <c r="M443" s="162"/>
      <c r="N443" s="163"/>
      <c r="O443" s="163"/>
      <c r="P443" s="163"/>
      <c r="Q443" s="163"/>
      <c r="R443" s="163"/>
      <c r="S443" s="163"/>
      <c r="T443" s="164"/>
      <c r="AT443" s="160" t="s">
        <v>171</v>
      </c>
      <c r="AU443" s="160" t="s">
        <v>81</v>
      </c>
      <c r="AV443" s="13" t="s">
        <v>19</v>
      </c>
      <c r="AW443" s="13" t="s">
        <v>31</v>
      </c>
      <c r="AX443" s="13" t="s">
        <v>74</v>
      </c>
      <c r="AY443" s="160" t="s">
        <v>160</v>
      </c>
    </row>
    <row r="444" spans="1:65" s="14" customFormat="1" x14ac:dyDescent="0.2">
      <c r="B444" s="165"/>
      <c r="D444" s="155" t="s">
        <v>171</v>
      </c>
      <c r="E444" s="166" t="s">
        <v>1</v>
      </c>
      <c r="F444" s="167" t="s">
        <v>327</v>
      </c>
      <c r="H444" s="168">
        <v>18.899999999999999</v>
      </c>
      <c r="L444" s="165"/>
      <c r="M444" s="169"/>
      <c r="N444" s="170"/>
      <c r="O444" s="170"/>
      <c r="P444" s="170"/>
      <c r="Q444" s="170"/>
      <c r="R444" s="170"/>
      <c r="S444" s="170"/>
      <c r="T444" s="171"/>
      <c r="AT444" s="166" t="s">
        <v>171</v>
      </c>
      <c r="AU444" s="166" t="s">
        <v>81</v>
      </c>
      <c r="AV444" s="14" t="s">
        <v>81</v>
      </c>
      <c r="AW444" s="14" t="s">
        <v>31</v>
      </c>
      <c r="AX444" s="14" t="s">
        <v>74</v>
      </c>
      <c r="AY444" s="166" t="s">
        <v>160</v>
      </c>
    </row>
    <row r="445" spans="1:65" s="14" customFormat="1" x14ac:dyDescent="0.2">
      <c r="B445" s="165"/>
      <c r="D445" s="155" t="s">
        <v>171</v>
      </c>
      <c r="E445" s="166" t="s">
        <v>1</v>
      </c>
      <c r="F445" s="167" t="s">
        <v>328</v>
      </c>
      <c r="H445" s="168">
        <v>11.2</v>
      </c>
      <c r="L445" s="165"/>
      <c r="M445" s="169"/>
      <c r="N445" s="170"/>
      <c r="O445" s="170"/>
      <c r="P445" s="170"/>
      <c r="Q445" s="170"/>
      <c r="R445" s="170"/>
      <c r="S445" s="170"/>
      <c r="T445" s="171"/>
      <c r="AT445" s="166" t="s">
        <v>171</v>
      </c>
      <c r="AU445" s="166" t="s">
        <v>81</v>
      </c>
      <c r="AV445" s="14" t="s">
        <v>81</v>
      </c>
      <c r="AW445" s="14" t="s">
        <v>31</v>
      </c>
      <c r="AX445" s="14" t="s">
        <v>74</v>
      </c>
      <c r="AY445" s="166" t="s">
        <v>160</v>
      </c>
    </row>
    <row r="446" spans="1:65" s="15" customFormat="1" x14ac:dyDescent="0.2">
      <c r="B446" s="172"/>
      <c r="D446" s="155" t="s">
        <v>171</v>
      </c>
      <c r="E446" s="173" t="s">
        <v>1</v>
      </c>
      <c r="F446" s="174" t="s">
        <v>176</v>
      </c>
      <c r="H446" s="175">
        <v>54.085999999999999</v>
      </c>
      <c r="L446" s="172"/>
      <c r="M446" s="176"/>
      <c r="N446" s="177"/>
      <c r="O446" s="177"/>
      <c r="P446" s="177"/>
      <c r="Q446" s="177"/>
      <c r="R446" s="177"/>
      <c r="S446" s="177"/>
      <c r="T446" s="178"/>
      <c r="AT446" s="173" t="s">
        <v>171</v>
      </c>
      <c r="AU446" s="173" t="s">
        <v>81</v>
      </c>
      <c r="AV446" s="15" t="s">
        <v>167</v>
      </c>
      <c r="AW446" s="15" t="s">
        <v>31</v>
      </c>
      <c r="AX446" s="15" t="s">
        <v>19</v>
      </c>
      <c r="AY446" s="173" t="s">
        <v>160</v>
      </c>
    </row>
    <row r="447" spans="1:65" s="2" customFormat="1" ht="16.5" customHeight="1" x14ac:dyDescent="0.2">
      <c r="A447" s="30"/>
      <c r="B447" s="142"/>
      <c r="C447" s="187" t="s">
        <v>602</v>
      </c>
      <c r="D447" s="187" t="s">
        <v>291</v>
      </c>
      <c r="E447" s="188" t="s">
        <v>603</v>
      </c>
      <c r="F447" s="189" t="s">
        <v>604</v>
      </c>
      <c r="G447" s="190" t="s">
        <v>245</v>
      </c>
      <c r="H447" s="191">
        <v>1.9E-2</v>
      </c>
      <c r="I447" s="192">
        <v>0</v>
      </c>
      <c r="J447" s="192">
        <f>ROUND(I447*H447,2)</f>
        <v>0</v>
      </c>
      <c r="K447" s="189" t="s">
        <v>166</v>
      </c>
      <c r="L447" s="193"/>
      <c r="M447" s="194" t="s">
        <v>1</v>
      </c>
      <c r="N447" s="195" t="s">
        <v>39</v>
      </c>
      <c r="O447" s="151">
        <v>0</v>
      </c>
      <c r="P447" s="151">
        <f>O447*H447</f>
        <v>0</v>
      </c>
      <c r="Q447" s="151">
        <v>1</v>
      </c>
      <c r="R447" s="151">
        <f>Q447*H447</f>
        <v>1.9E-2</v>
      </c>
      <c r="S447" s="151">
        <v>0</v>
      </c>
      <c r="T447" s="152">
        <f>S447*H447</f>
        <v>0</v>
      </c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R447" s="153" t="s">
        <v>394</v>
      </c>
      <c r="AT447" s="153" t="s">
        <v>291</v>
      </c>
      <c r="AU447" s="153" t="s">
        <v>81</v>
      </c>
      <c r="AY447" s="18" t="s">
        <v>160</v>
      </c>
      <c r="BE447" s="154">
        <f>IF(N447="základní",J447,0)</f>
        <v>0</v>
      </c>
      <c r="BF447" s="154">
        <f>IF(N447="snížená",J447,0)</f>
        <v>0</v>
      </c>
      <c r="BG447" s="154">
        <f>IF(N447="zákl. přenesená",J447,0)</f>
        <v>0</v>
      </c>
      <c r="BH447" s="154">
        <f>IF(N447="sníž. přenesená",J447,0)</f>
        <v>0</v>
      </c>
      <c r="BI447" s="154">
        <f>IF(N447="nulová",J447,0)</f>
        <v>0</v>
      </c>
      <c r="BJ447" s="18" t="s">
        <v>19</v>
      </c>
      <c r="BK447" s="154">
        <f>ROUND(I447*H447,2)</f>
        <v>0</v>
      </c>
      <c r="BL447" s="18" t="s">
        <v>279</v>
      </c>
      <c r="BM447" s="153" t="s">
        <v>605</v>
      </c>
    </row>
    <row r="448" spans="1:65" s="2" customFormat="1" x14ac:dyDescent="0.2">
      <c r="A448" s="30"/>
      <c r="B448" s="31"/>
      <c r="C448" s="30"/>
      <c r="D448" s="155" t="s">
        <v>169</v>
      </c>
      <c r="E448" s="30"/>
      <c r="F448" s="156" t="s">
        <v>604</v>
      </c>
      <c r="G448" s="30"/>
      <c r="H448" s="30"/>
      <c r="I448" s="30"/>
      <c r="J448" s="30"/>
      <c r="K448" s="30"/>
      <c r="L448" s="31"/>
      <c r="M448" s="157"/>
      <c r="N448" s="158"/>
      <c r="O448" s="56"/>
      <c r="P448" s="56"/>
      <c r="Q448" s="56"/>
      <c r="R448" s="56"/>
      <c r="S448" s="56"/>
      <c r="T448" s="57"/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  <c r="AT448" s="18" t="s">
        <v>169</v>
      </c>
      <c r="AU448" s="18" t="s">
        <v>81</v>
      </c>
    </row>
    <row r="449" spans="1:65" s="2" customFormat="1" ht="19.5" x14ac:dyDescent="0.2">
      <c r="A449" s="30"/>
      <c r="B449" s="31"/>
      <c r="C449" s="30"/>
      <c r="D449" s="155" t="s">
        <v>248</v>
      </c>
      <c r="E449" s="30"/>
      <c r="F449" s="186" t="s">
        <v>606</v>
      </c>
      <c r="G449" s="30"/>
      <c r="H449" s="30"/>
      <c r="I449" s="30"/>
      <c r="J449" s="30"/>
      <c r="K449" s="30"/>
      <c r="L449" s="31"/>
      <c r="M449" s="157"/>
      <c r="N449" s="158"/>
      <c r="O449" s="56"/>
      <c r="P449" s="56"/>
      <c r="Q449" s="56"/>
      <c r="R449" s="56"/>
      <c r="S449" s="56"/>
      <c r="T449" s="57"/>
      <c r="U449" s="30"/>
      <c r="V449" s="30"/>
      <c r="W449" s="30"/>
      <c r="X449" s="30"/>
      <c r="Y449" s="30"/>
      <c r="Z449" s="30"/>
      <c r="AA449" s="30"/>
      <c r="AB449" s="30"/>
      <c r="AC449" s="30"/>
      <c r="AD449" s="30"/>
      <c r="AE449" s="30"/>
      <c r="AT449" s="18" t="s">
        <v>248</v>
      </c>
      <c r="AU449" s="18" t="s">
        <v>81</v>
      </c>
    </row>
    <row r="450" spans="1:65" s="14" customFormat="1" x14ac:dyDescent="0.2">
      <c r="B450" s="165"/>
      <c r="D450" s="155" t="s">
        <v>171</v>
      </c>
      <c r="E450" s="166" t="s">
        <v>1</v>
      </c>
      <c r="F450" s="167" t="s">
        <v>607</v>
      </c>
      <c r="H450" s="168">
        <v>1.9E-2</v>
      </c>
      <c r="L450" s="165"/>
      <c r="M450" s="169"/>
      <c r="N450" s="170"/>
      <c r="O450" s="170"/>
      <c r="P450" s="170"/>
      <c r="Q450" s="170"/>
      <c r="R450" s="170"/>
      <c r="S450" s="170"/>
      <c r="T450" s="171"/>
      <c r="AT450" s="166" t="s">
        <v>171</v>
      </c>
      <c r="AU450" s="166" t="s">
        <v>81</v>
      </c>
      <c r="AV450" s="14" t="s">
        <v>81</v>
      </c>
      <c r="AW450" s="14" t="s">
        <v>31</v>
      </c>
      <c r="AX450" s="14" t="s">
        <v>74</v>
      </c>
      <c r="AY450" s="166" t="s">
        <v>160</v>
      </c>
    </row>
    <row r="451" spans="1:65" s="15" customFormat="1" x14ac:dyDescent="0.2">
      <c r="B451" s="172"/>
      <c r="D451" s="155" t="s">
        <v>171</v>
      </c>
      <c r="E451" s="173" t="s">
        <v>1</v>
      </c>
      <c r="F451" s="174" t="s">
        <v>176</v>
      </c>
      <c r="H451" s="175">
        <v>1.9E-2</v>
      </c>
      <c r="L451" s="172"/>
      <c r="M451" s="176"/>
      <c r="N451" s="177"/>
      <c r="O451" s="177"/>
      <c r="P451" s="177"/>
      <c r="Q451" s="177"/>
      <c r="R451" s="177"/>
      <c r="S451" s="177"/>
      <c r="T451" s="178"/>
      <c r="AT451" s="173" t="s">
        <v>171</v>
      </c>
      <c r="AU451" s="173" t="s">
        <v>81</v>
      </c>
      <c r="AV451" s="15" t="s">
        <v>167</v>
      </c>
      <c r="AW451" s="15" t="s">
        <v>31</v>
      </c>
      <c r="AX451" s="15" t="s">
        <v>19</v>
      </c>
      <c r="AY451" s="173" t="s">
        <v>160</v>
      </c>
    </row>
    <row r="452" spans="1:65" s="2" customFormat="1" ht="24" customHeight="1" x14ac:dyDescent="0.2">
      <c r="A452" s="30"/>
      <c r="B452" s="142"/>
      <c r="C452" s="143" t="s">
        <v>608</v>
      </c>
      <c r="D452" s="143" t="s">
        <v>162</v>
      </c>
      <c r="E452" s="144" t="s">
        <v>609</v>
      </c>
      <c r="F452" s="145" t="s">
        <v>610</v>
      </c>
      <c r="G452" s="146" t="s">
        <v>165</v>
      </c>
      <c r="H452" s="147">
        <v>108.172</v>
      </c>
      <c r="I452" s="148">
        <v>0</v>
      </c>
      <c r="J452" s="148">
        <f>ROUND(I452*H452,2)</f>
        <v>0</v>
      </c>
      <c r="K452" s="145" t="s">
        <v>166</v>
      </c>
      <c r="L452" s="31"/>
      <c r="M452" s="149" t="s">
        <v>1</v>
      </c>
      <c r="N452" s="150" t="s">
        <v>39</v>
      </c>
      <c r="O452" s="151">
        <v>8.4000000000000005E-2</v>
      </c>
      <c r="P452" s="151">
        <f>O452*H452</f>
        <v>9.0864480000000007</v>
      </c>
      <c r="Q452" s="151">
        <v>0</v>
      </c>
      <c r="R452" s="151">
        <f>Q452*H452</f>
        <v>0</v>
      </c>
      <c r="S452" s="151">
        <v>0</v>
      </c>
      <c r="T452" s="152">
        <f>S452*H452</f>
        <v>0</v>
      </c>
      <c r="U452" s="30"/>
      <c r="V452" s="30"/>
      <c r="W452" s="30"/>
      <c r="X452" s="30"/>
      <c r="Y452" s="30"/>
      <c r="Z452" s="30"/>
      <c r="AA452" s="30"/>
      <c r="AB452" s="30"/>
      <c r="AC452" s="30"/>
      <c r="AD452" s="30"/>
      <c r="AE452" s="30"/>
      <c r="AR452" s="153" t="s">
        <v>279</v>
      </c>
      <c r="AT452" s="153" t="s">
        <v>162</v>
      </c>
      <c r="AU452" s="153" t="s">
        <v>81</v>
      </c>
      <c r="AY452" s="18" t="s">
        <v>160</v>
      </c>
      <c r="BE452" s="154">
        <f>IF(N452="základní",J452,0)</f>
        <v>0</v>
      </c>
      <c r="BF452" s="154">
        <f>IF(N452="snížená",J452,0)</f>
        <v>0</v>
      </c>
      <c r="BG452" s="154">
        <f>IF(N452="zákl. přenesená",J452,0)</f>
        <v>0</v>
      </c>
      <c r="BH452" s="154">
        <f>IF(N452="sníž. přenesená",J452,0)</f>
        <v>0</v>
      </c>
      <c r="BI452" s="154">
        <f>IF(N452="nulová",J452,0)</f>
        <v>0</v>
      </c>
      <c r="BJ452" s="18" t="s">
        <v>19</v>
      </c>
      <c r="BK452" s="154">
        <f>ROUND(I452*H452,2)</f>
        <v>0</v>
      </c>
      <c r="BL452" s="18" t="s">
        <v>279</v>
      </c>
      <c r="BM452" s="153" t="s">
        <v>611</v>
      </c>
    </row>
    <row r="453" spans="1:65" s="2" customFormat="1" ht="19.5" x14ac:dyDescent="0.2">
      <c r="A453" s="30"/>
      <c r="B453" s="31"/>
      <c r="C453" s="30"/>
      <c r="D453" s="155" t="s">
        <v>169</v>
      </c>
      <c r="E453" s="30"/>
      <c r="F453" s="156" t="s">
        <v>612</v>
      </c>
      <c r="G453" s="30"/>
      <c r="H453" s="30"/>
      <c r="I453" s="30"/>
      <c r="J453" s="30"/>
      <c r="K453" s="30"/>
      <c r="L453" s="31"/>
      <c r="M453" s="157"/>
      <c r="N453" s="158"/>
      <c r="O453" s="56"/>
      <c r="P453" s="56"/>
      <c r="Q453" s="56"/>
      <c r="R453" s="56"/>
      <c r="S453" s="56"/>
      <c r="T453" s="57"/>
      <c r="U453" s="30"/>
      <c r="V453" s="30"/>
      <c r="W453" s="30"/>
      <c r="X453" s="30"/>
      <c r="Y453" s="30"/>
      <c r="Z453" s="30"/>
      <c r="AA453" s="30"/>
      <c r="AB453" s="30"/>
      <c r="AC453" s="30"/>
      <c r="AD453" s="30"/>
      <c r="AE453" s="30"/>
      <c r="AT453" s="18" t="s">
        <v>169</v>
      </c>
      <c r="AU453" s="18" t="s">
        <v>81</v>
      </c>
    </row>
    <row r="454" spans="1:65" s="14" customFormat="1" x14ac:dyDescent="0.2">
      <c r="B454" s="165"/>
      <c r="D454" s="155" t="s">
        <v>171</v>
      </c>
      <c r="E454" s="166" t="s">
        <v>1</v>
      </c>
      <c r="F454" s="167" t="s">
        <v>613</v>
      </c>
      <c r="H454" s="168">
        <v>108.172</v>
      </c>
      <c r="L454" s="165"/>
      <c r="M454" s="169"/>
      <c r="N454" s="170"/>
      <c r="O454" s="170"/>
      <c r="P454" s="170"/>
      <c r="Q454" s="170"/>
      <c r="R454" s="170"/>
      <c r="S454" s="170"/>
      <c r="T454" s="171"/>
      <c r="AT454" s="166" t="s">
        <v>171</v>
      </c>
      <c r="AU454" s="166" t="s">
        <v>81</v>
      </c>
      <c r="AV454" s="14" t="s">
        <v>81</v>
      </c>
      <c r="AW454" s="14" t="s">
        <v>31</v>
      </c>
      <c r="AX454" s="14" t="s">
        <v>19</v>
      </c>
      <c r="AY454" s="166" t="s">
        <v>160</v>
      </c>
    </row>
    <row r="455" spans="1:65" s="2" customFormat="1" ht="16.5" customHeight="1" x14ac:dyDescent="0.2">
      <c r="A455" s="30"/>
      <c r="B455" s="142"/>
      <c r="C455" s="187" t="s">
        <v>614</v>
      </c>
      <c r="D455" s="187" t="s">
        <v>291</v>
      </c>
      <c r="E455" s="188" t="s">
        <v>615</v>
      </c>
      <c r="F455" s="189" t="s">
        <v>616</v>
      </c>
      <c r="G455" s="190" t="s">
        <v>245</v>
      </c>
      <c r="H455" s="191">
        <v>4.2999999999999997E-2</v>
      </c>
      <c r="I455" s="192">
        <v>0</v>
      </c>
      <c r="J455" s="192">
        <f>ROUND(I455*H455,2)</f>
        <v>0</v>
      </c>
      <c r="K455" s="189" t="s">
        <v>166</v>
      </c>
      <c r="L455" s="193"/>
      <c r="M455" s="194" t="s">
        <v>1</v>
      </c>
      <c r="N455" s="195" t="s">
        <v>39</v>
      </c>
      <c r="O455" s="151">
        <v>0</v>
      </c>
      <c r="P455" s="151">
        <f>O455*H455</f>
        <v>0</v>
      </c>
      <c r="Q455" s="151">
        <v>1</v>
      </c>
      <c r="R455" s="151">
        <f>Q455*H455</f>
        <v>4.2999999999999997E-2</v>
      </c>
      <c r="S455" s="151">
        <v>0</v>
      </c>
      <c r="T455" s="152">
        <f>S455*H455</f>
        <v>0</v>
      </c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R455" s="153" t="s">
        <v>394</v>
      </c>
      <c r="AT455" s="153" t="s">
        <v>291</v>
      </c>
      <c r="AU455" s="153" t="s">
        <v>81</v>
      </c>
      <c r="AY455" s="18" t="s">
        <v>160</v>
      </c>
      <c r="BE455" s="154">
        <f>IF(N455="základní",J455,0)</f>
        <v>0</v>
      </c>
      <c r="BF455" s="154">
        <f>IF(N455="snížená",J455,0)</f>
        <v>0</v>
      </c>
      <c r="BG455" s="154">
        <f>IF(N455="zákl. přenesená",J455,0)</f>
        <v>0</v>
      </c>
      <c r="BH455" s="154">
        <f>IF(N455="sníž. přenesená",J455,0)</f>
        <v>0</v>
      </c>
      <c r="BI455" s="154">
        <f>IF(N455="nulová",J455,0)</f>
        <v>0</v>
      </c>
      <c r="BJ455" s="18" t="s">
        <v>19</v>
      </c>
      <c r="BK455" s="154">
        <f>ROUND(I455*H455,2)</f>
        <v>0</v>
      </c>
      <c r="BL455" s="18" t="s">
        <v>279</v>
      </c>
      <c r="BM455" s="153" t="s">
        <v>617</v>
      </c>
    </row>
    <row r="456" spans="1:65" s="2" customFormat="1" x14ac:dyDescent="0.2">
      <c r="A456" s="30"/>
      <c r="B456" s="31"/>
      <c r="C456" s="30"/>
      <c r="D456" s="155" t="s">
        <v>169</v>
      </c>
      <c r="E456" s="30"/>
      <c r="F456" s="156" t="s">
        <v>616</v>
      </c>
      <c r="G456" s="30"/>
      <c r="H456" s="30"/>
      <c r="I456" s="30"/>
      <c r="J456" s="30"/>
      <c r="K456" s="30"/>
      <c r="L456" s="31"/>
      <c r="M456" s="157"/>
      <c r="N456" s="158"/>
      <c r="O456" s="56"/>
      <c r="P456" s="56"/>
      <c r="Q456" s="56"/>
      <c r="R456" s="56"/>
      <c r="S456" s="56"/>
      <c r="T456" s="57"/>
      <c r="U456" s="30"/>
      <c r="V456" s="30"/>
      <c r="W456" s="30"/>
      <c r="X456" s="30"/>
      <c r="Y456" s="30"/>
      <c r="Z456" s="30"/>
      <c r="AA456" s="30"/>
      <c r="AB456" s="30"/>
      <c r="AC456" s="30"/>
      <c r="AD456" s="30"/>
      <c r="AE456" s="30"/>
      <c r="AT456" s="18" t="s">
        <v>169</v>
      </c>
      <c r="AU456" s="18" t="s">
        <v>81</v>
      </c>
    </row>
    <row r="457" spans="1:65" s="2" customFormat="1" ht="19.5" x14ac:dyDescent="0.2">
      <c r="A457" s="30"/>
      <c r="B457" s="31"/>
      <c r="C457" s="30"/>
      <c r="D457" s="155" t="s">
        <v>248</v>
      </c>
      <c r="E457" s="30"/>
      <c r="F457" s="186" t="s">
        <v>618</v>
      </c>
      <c r="G457" s="30"/>
      <c r="H457" s="30"/>
      <c r="I457" s="30"/>
      <c r="J457" s="30"/>
      <c r="K457" s="30"/>
      <c r="L457" s="31"/>
      <c r="M457" s="157"/>
      <c r="N457" s="158"/>
      <c r="O457" s="56"/>
      <c r="P457" s="56"/>
      <c r="Q457" s="56"/>
      <c r="R457" s="56"/>
      <c r="S457" s="56"/>
      <c r="T457" s="57"/>
      <c r="U457" s="30"/>
      <c r="V457" s="30"/>
      <c r="W457" s="30"/>
      <c r="X457" s="30"/>
      <c r="Y457" s="30"/>
      <c r="Z457" s="30"/>
      <c r="AA457" s="30"/>
      <c r="AB457" s="30"/>
      <c r="AC457" s="30"/>
      <c r="AD457" s="30"/>
      <c r="AE457" s="30"/>
      <c r="AT457" s="18" t="s">
        <v>248</v>
      </c>
      <c r="AU457" s="18" t="s">
        <v>81</v>
      </c>
    </row>
    <row r="458" spans="1:65" s="14" customFormat="1" x14ac:dyDescent="0.2">
      <c r="B458" s="165"/>
      <c r="D458" s="155" t="s">
        <v>171</v>
      </c>
      <c r="E458" s="166" t="s">
        <v>1</v>
      </c>
      <c r="F458" s="167" t="s">
        <v>619</v>
      </c>
      <c r="H458" s="168">
        <v>4.2999999999999997E-2</v>
      </c>
      <c r="L458" s="165"/>
      <c r="M458" s="169"/>
      <c r="N458" s="170"/>
      <c r="O458" s="170"/>
      <c r="P458" s="170"/>
      <c r="Q458" s="170"/>
      <c r="R458" s="170"/>
      <c r="S458" s="170"/>
      <c r="T458" s="171"/>
      <c r="AT458" s="166" t="s">
        <v>171</v>
      </c>
      <c r="AU458" s="166" t="s">
        <v>81</v>
      </c>
      <c r="AV458" s="14" t="s">
        <v>81</v>
      </c>
      <c r="AW458" s="14" t="s">
        <v>31</v>
      </c>
      <c r="AX458" s="14" t="s">
        <v>19</v>
      </c>
      <c r="AY458" s="166" t="s">
        <v>160</v>
      </c>
    </row>
    <row r="459" spans="1:65" s="2" customFormat="1" ht="24" customHeight="1" x14ac:dyDescent="0.2">
      <c r="A459" s="30"/>
      <c r="B459" s="142"/>
      <c r="C459" s="143" t="s">
        <v>620</v>
      </c>
      <c r="D459" s="143" t="s">
        <v>162</v>
      </c>
      <c r="E459" s="144" t="s">
        <v>621</v>
      </c>
      <c r="F459" s="145" t="s">
        <v>622</v>
      </c>
      <c r="G459" s="146" t="s">
        <v>245</v>
      </c>
      <c r="H459" s="147">
        <v>6.2E-2</v>
      </c>
      <c r="I459" s="148">
        <v>0</v>
      </c>
      <c r="J459" s="148">
        <f>ROUND(I459*H459,2)</f>
        <v>0</v>
      </c>
      <c r="K459" s="145" t="s">
        <v>166</v>
      </c>
      <c r="L459" s="31"/>
      <c r="M459" s="149" t="s">
        <v>1</v>
      </c>
      <c r="N459" s="150" t="s">
        <v>39</v>
      </c>
      <c r="O459" s="151">
        <v>1.5669999999999999</v>
      </c>
      <c r="P459" s="151">
        <f>O459*H459</f>
        <v>9.715399999999999E-2</v>
      </c>
      <c r="Q459" s="151">
        <v>0</v>
      </c>
      <c r="R459" s="151">
        <f>Q459*H459</f>
        <v>0</v>
      </c>
      <c r="S459" s="151">
        <v>0</v>
      </c>
      <c r="T459" s="152">
        <f>S459*H459</f>
        <v>0</v>
      </c>
      <c r="U459" s="30"/>
      <c r="V459" s="30"/>
      <c r="W459" s="30"/>
      <c r="X459" s="30"/>
      <c r="Y459" s="30"/>
      <c r="Z459" s="30"/>
      <c r="AA459" s="30"/>
      <c r="AB459" s="30"/>
      <c r="AC459" s="30"/>
      <c r="AD459" s="30"/>
      <c r="AE459" s="30"/>
      <c r="AR459" s="153" t="s">
        <v>279</v>
      </c>
      <c r="AT459" s="153" t="s">
        <v>162</v>
      </c>
      <c r="AU459" s="153" t="s">
        <v>81</v>
      </c>
      <c r="AY459" s="18" t="s">
        <v>160</v>
      </c>
      <c r="BE459" s="154">
        <f>IF(N459="základní",J459,0)</f>
        <v>0</v>
      </c>
      <c r="BF459" s="154">
        <f>IF(N459="snížená",J459,0)</f>
        <v>0</v>
      </c>
      <c r="BG459" s="154">
        <f>IF(N459="zákl. přenesená",J459,0)</f>
        <v>0</v>
      </c>
      <c r="BH459" s="154">
        <f>IF(N459="sníž. přenesená",J459,0)</f>
        <v>0</v>
      </c>
      <c r="BI459" s="154">
        <f>IF(N459="nulová",J459,0)</f>
        <v>0</v>
      </c>
      <c r="BJ459" s="18" t="s">
        <v>19</v>
      </c>
      <c r="BK459" s="154">
        <f>ROUND(I459*H459,2)</f>
        <v>0</v>
      </c>
      <c r="BL459" s="18" t="s">
        <v>279</v>
      </c>
      <c r="BM459" s="153" t="s">
        <v>623</v>
      </c>
    </row>
    <row r="460" spans="1:65" s="2" customFormat="1" ht="29.25" x14ac:dyDescent="0.2">
      <c r="A460" s="30"/>
      <c r="B460" s="31"/>
      <c r="C460" s="30"/>
      <c r="D460" s="155" t="s">
        <v>169</v>
      </c>
      <c r="E460" s="30"/>
      <c r="F460" s="156" t="s">
        <v>624</v>
      </c>
      <c r="G460" s="30"/>
      <c r="H460" s="30"/>
      <c r="I460" s="30"/>
      <c r="J460" s="30"/>
      <c r="K460" s="30"/>
      <c r="L460" s="31"/>
      <c r="M460" s="196"/>
      <c r="N460" s="197"/>
      <c r="O460" s="198"/>
      <c r="P460" s="198"/>
      <c r="Q460" s="198"/>
      <c r="R460" s="198"/>
      <c r="S460" s="198"/>
      <c r="T460" s="199"/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T460" s="18" t="s">
        <v>169</v>
      </c>
      <c r="AU460" s="18" t="s">
        <v>81</v>
      </c>
    </row>
    <row r="461" spans="1:65" s="2" customFormat="1" ht="6.95" customHeight="1" x14ac:dyDescent="0.2">
      <c r="A461" s="30"/>
      <c r="B461" s="45"/>
      <c r="C461" s="46"/>
      <c r="D461" s="46"/>
      <c r="E461" s="46"/>
      <c r="F461" s="46"/>
      <c r="G461" s="46"/>
      <c r="H461" s="46"/>
      <c r="I461" s="46"/>
      <c r="J461" s="46"/>
      <c r="K461" s="46"/>
      <c r="L461" s="31"/>
      <c r="M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30"/>
      <c r="AA461" s="30"/>
      <c r="AB461" s="30"/>
      <c r="AC461" s="30"/>
      <c r="AD461" s="30"/>
      <c r="AE461" s="30"/>
    </row>
  </sheetData>
  <autoFilter ref="C130:K460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1"/>
  <sheetViews>
    <sheetView showGridLines="0" topLeftCell="A121" workbookViewId="0">
      <selection activeCell="J140" sqref="J140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232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87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124</v>
      </c>
      <c r="L4" s="21"/>
      <c r="M4" s="93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39" t="str">
        <f>'Rekapitulace stavby'!K6</f>
        <v>Blatno u Jesenice - Kaštice</v>
      </c>
      <c r="F7" s="240"/>
      <c r="G7" s="240"/>
      <c r="H7" s="240"/>
      <c r="L7" s="21"/>
    </row>
    <row r="8" spans="1:46" s="1" customFormat="1" ht="12" customHeight="1" x14ac:dyDescent="0.2">
      <c r="B8" s="21"/>
      <c r="D8" s="27" t="s">
        <v>125</v>
      </c>
      <c r="L8" s="21"/>
    </row>
    <row r="9" spans="1:46" s="2" customFormat="1" ht="16.5" customHeight="1" x14ac:dyDescent="0.2">
      <c r="A9" s="30"/>
      <c r="B9" s="31"/>
      <c r="C9" s="30"/>
      <c r="D9" s="30"/>
      <c r="E9" s="239" t="s">
        <v>126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26" t="s">
        <v>625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17</v>
      </c>
      <c r="E13" s="30"/>
      <c r="F13" s="25" t="s">
        <v>1</v>
      </c>
      <c r="G13" s="30"/>
      <c r="H13" s="30"/>
      <c r="I13" s="27" t="s">
        <v>18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25" t="s">
        <v>21</v>
      </c>
      <c r="G14" s="30"/>
      <c r="H14" s="30"/>
      <c r="I14" s="27" t="s">
        <v>22</v>
      </c>
      <c r="J14" s="53" t="str">
        <f>'Rekapitulace stavby'!AN8</f>
        <v>20. 9. 2019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26</v>
      </c>
      <c r="E16" s="30"/>
      <c r="F16" s="30"/>
      <c r="G16" s="30"/>
      <c r="H16" s="30"/>
      <c r="I16" s="27" t="s">
        <v>27</v>
      </c>
      <c r="J16" s="25" t="str">
        <f>IF('Rekapitulace stavby'!AN10="","",'Rekapitulace stavby'!AN10)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tr">
        <f>IF('Rekapitulace stavby'!E11="","",'Rekapitulace stavby'!E11)</f>
        <v xml:space="preserve"> </v>
      </c>
      <c r="F17" s="30"/>
      <c r="G17" s="30"/>
      <c r="H17" s="30"/>
      <c r="I17" s="27" t="s">
        <v>28</v>
      </c>
      <c r="J17" s="25" t="str">
        <f>IF('Rekapitulace stavby'!AN11="","",'Rekapitulace stavby'!AN11)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29</v>
      </c>
      <c r="E19" s="30"/>
      <c r="F19" s="30"/>
      <c r="G19" s="30"/>
      <c r="H19" s="30"/>
      <c r="I19" s="27" t="s">
        <v>27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29" t="str">
        <f>'Rekapitulace stavby'!E14</f>
        <v xml:space="preserve"> </v>
      </c>
      <c r="F20" s="229"/>
      <c r="G20" s="229"/>
      <c r="H20" s="229"/>
      <c r="I20" s="27" t="s">
        <v>28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30</v>
      </c>
      <c r="E22" s="30"/>
      <c r="F22" s="30"/>
      <c r="G22" s="30"/>
      <c r="H22" s="30"/>
      <c r="I22" s="27" t="s">
        <v>27</v>
      </c>
      <c r="J22" s="25" t="str">
        <f>IF('Rekapitulace stavby'!AN16="","",'Rekapitulace stavby'!AN16)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tr">
        <f>IF('Rekapitulace stavby'!E17="","",'Rekapitulace stavby'!E17)</f>
        <v xml:space="preserve"> </v>
      </c>
      <c r="F23" s="30"/>
      <c r="G23" s="30"/>
      <c r="H23" s="30"/>
      <c r="I23" s="27" t="s">
        <v>28</v>
      </c>
      <c r="J23" s="25" t="str">
        <f>IF('Rekapitulace stavby'!AN17="","",'Rekapitulace stavby'!AN17)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27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28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4"/>
      <c r="B29" s="95"/>
      <c r="C29" s="94"/>
      <c r="D29" s="94"/>
      <c r="E29" s="233" t="s">
        <v>1</v>
      </c>
      <c r="F29" s="233"/>
      <c r="G29" s="233"/>
      <c r="H29" s="23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97" t="s">
        <v>34</v>
      </c>
      <c r="E32" s="30"/>
      <c r="F32" s="30"/>
      <c r="G32" s="30"/>
      <c r="H32" s="30"/>
      <c r="I32" s="30"/>
      <c r="J32" s="69">
        <f>ROUND(J124,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98" t="s">
        <v>38</v>
      </c>
      <c r="E35" s="27" t="s">
        <v>39</v>
      </c>
      <c r="F35" s="99">
        <f>ROUND((SUM(BE124:BE140)),  2)</f>
        <v>0</v>
      </c>
      <c r="G35" s="30"/>
      <c r="H35" s="30"/>
      <c r="I35" s="100">
        <v>0.21</v>
      </c>
      <c r="J35" s="99">
        <f>ROUND(((SUM(BE124:BE140))*I35),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99">
        <f>ROUND((SUM(BF124:BF140)),  2)</f>
        <v>0</v>
      </c>
      <c r="G36" s="30"/>
      <c r="H36" s="30"/>
      <c r="I36" s="100">
        <v>0.15</v>
      </c>
      <c r="J36" s="99">
        <f>ROUND(((SUM(BF124:BF140))*I36),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99">
        <f>ROUND((SUM(BG124:BG140)),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99">
        <f>ROUND((SUM(BH124:BH140)),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99">
        <f>ROUND((SUM(BI124:BI140)),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1"/>
      <c r="D41" s="102" t="s">
        <v>44</v>
      </c>
      <c r="E41" s="58"/>
      <c r="F41" s="58"/>
      <c r="G41" s="103" t="s">
        <v>45</v>
      </c>
      <c r="H41" s="104" t="s">
        <v>46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07" t="s">
        <v>50</v>
      </c>
      <c r="G61" s="43" t="s">
        <v>49</v>
      </c>
      <c r="H61" s="33"/>
      <c r="I61" s="33"/>
      <c r="J61" s="108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07" t="s">
        <v>50</v>
      </c>
      <c r="G76" s="43" t="s">
        <v>49</v>
      </c>
      <c r="H76" s="33"/>
      <c r="I76" s="33"/>
      <c r="J76" s="108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129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39" t="str">
        <f>E7</f>
        <v>Blatno u Jesenice - Kaštice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125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39" t="s">
        <v>126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26" t="str">
        <f>E11</f>
        <v>VRN - VRN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20</v>
      </c>
      <c r="D91" s="30"/>
      <c r="E91" s="30"/>
      <c r="F91" s="25" t="str">
        <f>F14</f>
        <v xml:space="preserve"> </v>
      </c>
      <c r="G91" s="30"/>
      <c r="H91" s="30"/>
      <c r="I91" s="27" t="s">
        <v>22</v>
      </c>
      <c r="J91" s="53" t="str">
        <f>IF(J14="","",J14)</f>
        <v>20. 9. 2019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26</v>
      </c>
      <c r="D93" s="30"/>
      <c r="E93" s="30"/>
      <c r="F93" s="25" t="str">
        <f>E17</f>
        <v xml:space="preserve"> </v>
      </c>
      <c r="G93" s="30"/>
      <c r="H93" s="30"/>
      <c r="I93" s="27" t="s">
        <v>30</v>
      </c>
      <c r="J93" s="28" t="str">
        <f>E23</f>
        <v xml:space="preserve"> 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29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09" t="s">
        <v>130</v>
      </c>
      <c r="D96" s="101"/>
      <c r="E96" s="101"/>
      <c r="F96" s="101"/>
      <c r="G96" s="101"/>
      <c r="H96" s="101"/>
      <c r="I96" s="101"/>
      <c r="J96" s="110" t="s">
        <v>131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1" t="s">
        <v>132</v>
      </c>
      <c r="D98" s="30"/>
      <c r="E98" s="30"/>
      <c r="F98" s="30"/>
      <c r="G98" s="30"/>
      <c r="H98" s="30"/>
      <c r="I98" s="30"/>
      <c r="J98" s="69">
        <f>J124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133</v>
      </c>
    </row>
    <row r="99" spans="1:47" s="9" customFormat="1" ht="24.95" customHeight="1" x14ac:dyDescent="0.2">
      <c r="B99" s="112"/>
      <c r="D99" s="113" t="s">
        <v>626</v>
      </c>
      <c r="E99" s="114"/>
      <c r="F99" s="114"/>
      <c r="G99" s="114"/>
      <c r="H99" s="114"/>
      <c r="I99" s="114"/>
      <c r="J99" s="115">
        <f>J125</f>
        <v>0</v>
      </c>
      <c r="L99" s="112"/>
    </row>
    <row r="100" spans="1:47" s="10" customFormat="1" ht="19.899999999999999" customHeight="1" x14ac:dyDescent="0.2">
      <c r="B100" s="116"/>
      <c r="D100" s="117" t="s">
        <v>627</v>
      </c>
      <c r="E100" s="118"/>
      <c r="F100" s="118"/>
      <c r="G100" s="118"/>
      <c r="H100" s="118"/>
      <c r="I100" s="118"/>
      <c r="J100" s="119">
        <f>J126</f>
        <v>0</v>
      </c>
      <c r="L100" s="116"/>
    </row>
    <row r="101" spans="1:47" s="10" customFormat="1" ht="19.899999999999999" customHeight="1" x14ac:dyDescent="0.2">
      <c r="B101" s="116"/>
      <c r="D101" s="117" t="s">
        <v>628</v>
      </c>
      <c r="E101" s="118"/>
      <c r="F101" s="118"/>
      <c r="G101" s="118"/>
      <c r="H101" s="118"/>
      <c r="I101" s="118"/>
      <c r="J101" s="119">
        <f>J133</f>
        <v>0</v>
      </c>
      <c r="L101" s="116"/>
    </row>
    <row r="102" spans="1:47" s="10" customFormat="1" ht="19.899999999999999" customHeight="1" x14ac:dyDescent="0.2">
      <c r="B102" s="116"/>
      <c r="D102" s="117" t="s">
        <v>629</v>
      </c>
      <c r="E102" s="118"/>
      <c r="F102" s="118"/>
      <c r="G102" s="118"/>
      <c r="H102" s="118"/>
      <c r="I102" s="118"/>
      <c r="J102" s="119">
        <f>J137</f>
        <v>0</v>
      </c>
      <c r="L102" s="116"/>
    </row>
    <row r="103" spans="1:47" s="2" customFormat="1" ht="21.75" customHeight="1" x14ac:dyDescent="0.2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47" s="2" customFormat="1" ht="6.95" customHeight="1" x14ac:dyDescent="0.2">
      <c r="A104" s="30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47" s="2" customFormat="1" ht="6.95" customHeight="1" x14ac:dyDescent="0.2">
      <c r="A108" s="30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24.95" customHeight="1" x14ac:dyDescent="0.2">
      <c r="A109" s="30"/>
      <c r="B109" s="31"/>
      <c r="C109" s="22" t="s">
        <v>145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 x14ac:dyDescent="0.2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2" customHeight="1" x14ac:dyDescent="0.2">
      <c r="A111" s="30"/>
      <c r="B111" s="31"/>
      <c r="C111" s="27" t="s">
        <v>14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6.5" customHeight="1" x14ac:dyDescent="0.2">
      <c r="A112" s="30"/>
      <c r="B112" s="31"/>
      <c r="C112" s="30"/>
      <c r="D112" s="30"/>
      <c r="E112" s="239" t="str">
        <f>E7</f>
        <v>Blatno u Jesenice - Kaštice</v>
      </c>
      <c r="F112" s="240"/>
      <c r="G112" s="240"/>
      <c r="H112" s="24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1" customFormat="1" ht="12" customHeight="1" x14ac:dyDescent="0.2">
      <c r="B113" s="21"/>
      <c r="C113" s="27" t="s">
        <v>125</v>
      </c>
      <c r="L113" s="21"/>
    </row>
    <row r="114" spans="1:65" s="2" customFormat="1" ht="16.5" customHeight="1" x14ac:dyDescent="0.2">
      <c r="A114" s="30"/>
      <c r="B114" s="31"/>
      <c r="C114" s="30"/>
      <c r="D114" s="30"/>
      <c r="E114" s="239" t="s">
        <v>126</v>
      </c>
      <c r="F114" s="238"/>
      <c r="G114" s="238"/>
      <c r="H114" s="238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 x14ac:dyDescent="0.2">
      <c r="A115" s="30"/>
      <c r="B115" s="31"/>
      <c r="C115" s="27" t="s">
        <v>127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6.5" customHeight="1" x14ac:dyDescent="0.2">
      <c r="A116" s="30"/>
      <c r="B116" s="31"/>
      <c r="C116" s="30"/>
      <c r="D116" s="30"/>
      <c r="E116" s="226" t="str">
        <f>E11</f>
        <v>VRN - VRN</v>
      </c>
      <c r="F116" s="238"/>
      <c r="G116" s="238"/>
      <c r="H116" s="238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2" customHeight="1" x14ac:dyDescent="0.2">
      <c r="A118" s="30"/>
      <c r="B118" s="31"/>
      <c r="C118" s="27" t="s">
        <v>20</v>
      </c>
      <c r="D118" s="30"/>
      <c r="E118" s="30"/>
      <c r="F118" s="25" t="str">
        <f>F14</f>
        <v xml:space="preserve"> </v>
      </c>
      <c r="G118" s="30"/>
      <c r="H118" s="30"/>
      <c r="I118" s="27" t="s">
        <v>22</v>
      </c>
      <c r="J118" s="53" t="str">
        <f>IF(J14="","",J14)</f>
        <v>20. 9. 2019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6.95" customHeight="1" x14ac:dyDescent="0.2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 x14ac:dyDescent="0.2">
      <c r="A120" s="30"/>
      <c r="B120" s="31"/>
      <c r="C120" s="27" t="s">
        <v>26</v>
      </c>
      <c r="D120" s="30"/>
      <c r="E120" s="30"/>
      <c r="F120" s="25" t="str">
        <f>E17</f>
        <v xml:space="preserve"> </v>
      </c>
      <c r="G120" s="30"/>
      <c r="H120" s="30"/>
      <c r="I120" s="27" t="s">
        <v>30</v>
      </c>
      <c r="J120" s="28" t="str">
        <f>E23</f>
        <v xml:space="preserve"> 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 x14ac:dyDescent="0.2">
      <c r="A121" s="30"/>
      <c r="B121" s="31"/>
      <c r="C121" s="27" t="s">
        <v>29</v>
      </c>
      <c r="D121" s="30"/>
      <c r="E121" s="30"/>
      <c r="F121" s="25" t="str">
        <f>IF(E20="","",E20)</f>
        <v xml:space="preserve"> </v>
      </c>
      <c r="G121" s="30"/>
      <c r="H121" s="30"/>
      <c r="I121" s="27" t="s">
        <v>32</v>
      </c>
      <c r="J121" s="28" t="str">
        <f>E26</f>
        <v xml:space="preserve"> 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0.35" customHeight="1" x14ac:dyDescent="0.2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11" customFormat="1" ht="29.25" customHeight="1" x14ac:dyDescent="0.2">
      <c r="A123" s="120"/>
      <c r="B123" s="121"/>
      <c r="C123" s="122" t="s">
        <v>146</v>
      </c>
      <c r="D123" s="123" t="s">
        <v>59</v>
      </c>
      <c r="E123" s="123" t="s">
        <v>55</v>
      </c>
      <c r="F123" s="123" t="s">
        <v>56</v>
      </c>
      <c r="G123" s="123" t="s">
        <v>147</v>
      </c>
      <c r="H123" s="123" t="s">
        <v>148</v>
      </c>
      <c r="I123" s="123" t="s">
        <v>149</v>
      </c>
      <c r="J123" s="123" t="s">
        <v>131</v>
      </c>
      <c r="K123" s="124" t="s">
        <v>150</v>
      </c>
      <c r="L123" s="125"/>
      <c r="M123" s="60" t="s">
        <v>1</v>
      </c>
      <c r="N123" s="61" t="s">
        <v>38</v>
      </c>
      <c r="O123" s="61" t="s">
        <v>151</v>
      </c>
      <c r="P123" s="61" t="s">
        <v>152</v>
      </c>
      <c r="Q123" s="61" t="s">
        <v>153</v>
      </c>
      <c r="R123" s="61" t="s">
        <v>154</v>
      </c>
      <c r="S123" s="61" t="s">
        <v>155</v>
      </c>
      <c r="T123" s="62" t="s">
        <v>156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9" customHeight="1" x14ac:dyDescent="0.25">
      <c r="A124" s="30"/>
      <c r="B124" s="31"/>
      <c r="C124" s="67" t="s">
        <v>157</v>
      </c>
      <c r="D124" s="30"/>
      <c r="E124" s="30"/>
      <c r="F124" s="30"/>
      <c r="G124" s="30"/>
      <c r="H124" s="30"/>
      <c r="I124" s="30"/>
      <c r="J124" s="126">
        <f>BK124</f>
        <v>0</v>
      </c>
      <c r="K124" s="30"/>
      <c r="L124" s="31"/>
      <c r="M124" s="63"/>
      <c r="N124" s="54"/>
      <c r="O124" s="64"/>
      <c r="P124" s="127">
        <f>P125</f>
        <v>0</v>
      </c>
      <c r="Q124" s="64"/>
      <c r="R124" s="127">
        <f>R125</f>
        <v>0</v>
      </c>
      <c r="S124" s="64"/>
      <c r="T124" s="128">
        <f>T125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8" t="s">
        <v>73</v>
      </c>
      <c r="AU124" s="18" t="s">
        <v>133</v>
      </c>
      <c r="BK124" s="129">
        <f>BK125</f>
        <v>0</v>
      </c>
    </row>
    <row r="125" spans="1:65" s="12" customFormat="1" ht="25.9" customHeight="1" x14ac:dyDescent="0.2">
      <c r="B125" s="130"/>
      <c r="D125" s="131" t="s">
        <v>73</v>
      </c>
      <c r="E125" s="132" t="s">
        <v>86</v>
      </c>
      <c r="F125" s="132" t="s">
        <v>630</v>
      </c>
      <c r="J125" s="133">
        <f>BK125</f>
        <v>0</v>
      </c>
      <c r="L125" s="130"/>
      <c r="M125" s="134"/>
      <c r="N125" s="135"/>
      <c r="O125" s="135"/>
      <c r="P125" s="136">
        <f>P126+P133+P137</f>
        <v>0</v>
      </c>
      <c r="Q125" s="135"/>
      <c r="R125" s="136">
        <f>R126+R133+R137</f>
        <v>0</v>
      </c>
      <c r="S125" s="135"/>
      <c r="T125" s="137">
        <f>T126+T133+T137</f>
        <v>0</v>
      </c>
      <c r="AR125" s="131" t="s">
        <v>196</v>
      </c>
      <c r="AT125" s="138" t="s">
        <v>73</v>
      </c>
      <c r="AU125" s="138" t="s">
        <v>74</v>
      </c>
      <c r="AY125" s="131" t="s">
        <v>160</v>
      </c>
      <c r="BK125" s="139">
        <f>BK126+BK133+BK137</f>
        <v>0</v>
      </c>
    </row>
    <row r="126" spans="1:65" s="12" customFormat="1" ht="22.9" customHeight="1" x14ac:dyDescent="0.2">
      <c r="B126" s="130"/>
      <c r="D126" s="131" t="s">
        <v>73</v>
      </c>
      <c r="E126" s="140" t="s">
        <v>631</v>
      </c>
      <c r="F126" s="140" t="s">
        <v>632</v>
      </c>
      <c r="J126" s="141">
        <f>BK126</f>
        <v>0</v>
      </c>
      <c r="L126" s="130"/>
      <c r="M126" s="134"/>
      <c r="N126" s="135"/>
      <c r="O126" s="135"/>
      <c r="P126" s="136">
        <f>SUM(P127:P132)</f>
        <v>0</v>
      </c>
      <c r="Q126" s="135"/>
      <c r="R126" s="136">
        <f>SUM(R127:R132)</f>
        <v>0</v>
      </c>
      <c r="S126" s="135"/>
      <c r="T126" s="137">
        <f>SUM(T127:T132)</f>
        <v>0</v>
      </c>
      <c r="AR126" s="131" t="s">
        <v>196</v>
      </c>
      <c r="AT126" s="138" t="s">
        <v>73</v>
      </c>
      <c r="AU126" s="138" t="s">
        <v>19</v>
      </c>
      <c r="AY126" s="131" t="s">
        <v>160</v>
      </c>
      <c r="BK126" s="139">
        <f>SUM(BK127:BK132)</f>
        <v>0</v>
      </c>
    </row>
    <row r="127" spans="1:65" s="2" customFormat="1" ht="16.5" customHeight="1" x14ac:dyDescent="0.2">
      <c r="A127" s="30"/>
      <c r="B127" s="142"/>
      <c r="C127" s="143" t="s">
        <v>19</v>
      </c>
      <c r="D127" s="143" t="s">
        <v>162</v>
      </c>
      <c r="E127" s="144" t="s">
        <v>633</v>
      </c>
      <c r="F127" s="145" t="s">
        <v>634</v>
      </c>
      <c r="G127" s="146" t="s">
        <v>635</v>
      </c>
      <c r="H127" s="147">
        <v>1</v>
      </c>
      <c r="I127" s="148">
        <v>0</v>
      </c>
      <c r="J127" s="148">
        <f>ROUND(I127*H127,2)</f>
        <v>0</v>
      </c>
      <c r="K127" s="145" t="s">
        <v>166</v>
      </c>
      <c r="L127" s="31"/>
      <c r="M127" s="149" t="s">
        <v>1</v>
      </c>
      <c r="N127" s="150" t="s">
        <v>39</v>
      </c>
      <c r="O127" s="151">
        <v>0</v>
      </c>
      <c r="P127" s="151">
        <f>O127*H127</f>
        <v>0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3" t="s">
        <v>636</v>
      </c>
      <c r="AT127" s="153" t="s">
        <v>162</v>
      </c>
      <c r="AU127" s="153" t="s">
        <v>81</v>
      </c>
      <c r="AY127" s="18" t="s">
        <v>160</v>
      </c>
      <c r="BE127" s="154">
        <f>IF(N127="základní",J127,0)</f>
        <v>0</v>
      </c>
      <c r="BF127" s="154">
        <f>IF(N127="snížená",J127,0)</f>
        <v>0</v>
      </c>
      <c r="BG127" s="154">
        <f>IF(N127="zákl. přenesená",J127,0)</f>
        <v>0</v>
      </c>
      <c r="BH127" s="154">
        <f>IF(N127="sníž. přenesená",J127,0)</f>
        <v>0</v>
      </c>
      <c r="BI127" s="154">
        <f>IF(N127="nulová",J127,0)</f>
        <v>0</v>
      </c>
      <c r="BJ127" s="18" t="s">
        <v>19</v>
      </c>
      <c r="BK127" s="154">
        <f>ROUND(I127*H127,2)</f>
        <v>0</v>
      </c>
      <c r="BL127" s="18" t="s">
        <v>636</v>
      </c>
      <c r="BM127" s="153" t="s">
        <v>637</v>
      </c>
    </row>
    <row r="128" spans="1:65" s="2" customFormat="1" x14ac:dyDescent="0.2">
      <c r="A128" s="30"/>
      <c r="B128" s="31"/>
      <c r="C128" s="30"/>
      <c r="D128" s="155" t="s">
        <v>169</v>
      </c>
      <c r="E128" s="30"/>
      <c r="F128" s="156" t="s">
        <v>634</v>
      </c>
      <c r="G128" s="30"/>
      <c r="H128" s="30"/>
      <c r="I128" s="30"/>
      <c r="J128" s="30"/>
      <c r="K128" s="30"/>
      <c r="L128" s="31"/>
      <c r="M128" s="157"/>
      <c r="N128" s="158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8" t="s">
        <v>169</v>
      </c>
      <c r="AU128" s="18" t="s">
        <v>81</v>
      </c>
    </row>
    <row r="129" spans="1:65" s="2" customFormat="1" ht="19.5" x14ac:dyDescent="0.2">
      <c r="A129" s="30"/>
      <c r="B129" s="31"/>
      <c r="C129" s="30"/>
      <c r="D129" s="155" t="s">
        <v>248</v>
      </c>
      <c r="E129" s="30"/>
      <c r="F129" s="186" t="s">
        <v>638</v>
      </c>
      <c r="G129" s="30"/>
      <c r="H129" s="30"/>
      <c r="I129" s="30"/>
      <c r="J129" s="30"/>
      <c r="K129" s="30"/>
      <c r="L129" s="31"/>
      <c r="M129" s="157"/>
      <c r="N129" s="158"/>
      <c r="O129" s="56"/>
      <c r="P129" s="56"/>
      <c r="Q129" s="56"/>
      <c r="R129" s="56"/>
      <c r="S129" s="56"/>
      <c r="T129" s="57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8" t="s">
        <v>248</v>
      </c>
      <c r="AU129" s="18" t="s">
        <v>81</v>
      </c>
    </row>
    <row r="130" spans="1:65" s="2" customFormat="1" ht="16.5" customHeight="1" x14ac:dyDescent="0.2">
      <c r="A130" s="30"/>
      <c r="B130" s="142"/>
      <c r="C130" s="143" t="s">
        <v>81</v>
      </c>
      <c r="D130" s="143" t="s">
        <v>162</v>
      </c>
      <c r="E130" s="144" t="s">
        <v>639</v>
      </c>
      <c r="F130" s="145" t="s">
        <v>640</v>
      </c>
      <c r="G130" s="146" t="s">
        <v>635</v>
      </c>
      <c r="H130" s="147">
        <v>1</v>
      </c>
      <c r="I130" s="148">
        <v>0</v>
      </c>
      <c r="J130" s="148">
        <f>ROUND(I130*H130,2)</f>
        <v>0</v>
      </c>
      <c r="K130" s="145" t="s">
        <v>166</v>
      </c>
      <c r="L130" s="31"/>
      <c r="M130" s="149" t="s">
        <v>1</v>
      </c>
      <c r="N130" s="150" t="s">
        <v>39</v>
      </c>
      <c r="O130" s="151">
        <v>0</v>
      </c>
      <c r="P130" s="151">
        <f>O130*H130</f>
        <v>0</v>
      </c>
      <c r="Q130" s="151">
        <v>0</v>
      </c>
      <c r="R130" s="151">
        <f>Q130*H130</f>
        <v>0</v>
      </c>
      <c r="S130" s="151">
        <v>0</v>
      </c>
      <c r="T130" s="152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3" t="s">
        <v>636</v>
      </c>
      <c r="AT130" s="153" t="s">
        <v>162</v>
      </c>
      <c r="AU130" s="153" t="s">
        <v>81</v>
      </c>
      <c r="AY130" s="18" t="s">
        <v>160</v>
      </c>
      <c r="BE130" s="154">
        <f>IF(N130="základní",J130,0)</f>
        <v>0</v>
      </c>
      <c r="BF130" s="154">
        <f>IF(N130="snížená",J130,0)</f>
        <v>0</v>
      </c>
      <c r="BG130" s="154">
        <f>IF(N130="zákl. přenesená",J130,0)</f>
        <v>0</v>
      </c>
      <c r="BH130" s="154">
        <f>IF(N130="sníž. přenesená",J130,0)</f>
        <v>0</v>
      </c>
      <c r="BI130" s="154">
        <f>IF(N130="nulová",J130,0)</f>
        <v>0</v>
      </c>
      <c r="BJ130" s="18" t="s">
        <v>19</v>
      </c>
      <c r="BK130" s="154">
        <f>ROUND(I130*H130,2)</f>
        <v>0</v>
      </c>
      <c r="BL130" s="18" t="s">
        <v>636</v>
      </c>
      <c r="BM130" s="153" t="s">
        <v>641</v>
      </c>
    </row>
    <row r="131" spans="1:65" s="2" customFormat="1" x14ac:dyDescent="0.2">
      <c r="A131" s="30"/>
      <c r="B131" s="31"/>
      <c r="C131" s="30"/>
      <c r="D131" s="155" t="s">
        <v>169</v>
      </c>
      <c r="E131" s="30"/>
      <c r="F131" s="156" t="s">
        <v>640</v>
      </c>
      <c r="G131" s="30"/>
      <c r="H131" s="30"/>
      <c r="I131" s="30"/>
      <c r="J131" s="30"/>
      <c r="K131" s="30"/>
      <c r="L131" s="31"/>
      <c r="M131" s="157"/>
      <c r="N131" s="158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8" t="s">
        <v>169</v>
      </c>
      <c r="AU131" s="18" t="s">
        <v>81</v>
      </c>
    </row>
    <row r="132" spans="1:65" s="2" customFormat="1" ht="39" x14ac:dyDescent="0.2">
      <c r="A132" s="30"/>
      <c r="B132" s="31"/>
      <c r="C132" s="30"/>
      <c r="D132" s="155" t="s">
        <v>248</v>
      </c>
      <c r="E132" s="30"/>
      <c r="F132" s="186" t="s">
        <v>642</v>
      </c>
      <c r="G132" s="30"/>
      <c r="H132" s="30"/>
      <c r="I132" s="30"/>
      <c r="J132" s="30"/>
      <c r="K132" s="30"/>
      <c r="L132" s="31"/>
      <c r="M132" s="157"/>
      <c r="N132" s="158"/>
      <c r="O132" s="56"/>
      <c r="P132" s="56"/>
      <c r="Q132" s="56"/>
      <c r="R132" s="56"/>
      <c r="S132" s="56"/>
      <c r="T132" s="57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8" t="s">
        <v>248</v>
      </c>
      <c r="AU132" s="18" t="s">
        <v>81</v>
      </c>
    </row>
    <row r="133" spans="1:65" s="12" customFormat="1" ht="22.9" customHeight="1" x14ac:dyDescent="0.2">
      <c r="B133" s="130"/>
      <c r="D133" s="131" t="s">
        <v>73</v>
      </c>
      <c r="E133" s="140" t="s">
        <v>643</v>
      </c>
      <c r="F133" s="140" t="s">
        <v>644</v>
      </c>
      <c r="J133" s="141">
        <f>BK133</f>
        <v>0</v>
      </c>
      <c r="L133" s="130"/>
      <c r="M133" s="134"/>
      <c r="N133" s="135"/>
      <c r="O133" s="135"/>
      <c r="P133" s="136">
        <f>SUM(P134:P136)</f>
        <v>0</v>
      </c>
      <c r="Q133" s="135"/>
      <c r="R133" s="136">
        <f>SUM(R134:R136)</f>
        <v>0</v>
      </c>
      <c r="S133" s="135"/>
      <c r="T133" s="137">
        <f>SUM(T134:T136)</f>
        <v>0</v>
      </c>
      <c r="AR133" s="131" t="s">
        <v>196</v>
      </c>
      <c r="AT133" s="138" t="s">
        <v>73</v>
      </c>
      <c r="AU133" s="138" t="s">
        <v>19</v>
      </c>
      <c r="AY133" s="131" t="s">
        <v>160</v>
      </c>
      <c r="BK133" s="139">
        <f>SUM(BK134:BK136)</f>
        <v>0</v>
      </c>
    </row>
    <row r="134" spans="1:65" s="2" customFormat="1" ht="16.5" customHeight="1" x14ac:dyDescent="0.2">
      <c r="A134" s="30"/>
      <c r="B134" s="142"/>
      <c r="C134" s="143" t="s">
        <v>183</v>
      </c>
      <c r="D134" s="143" t="s">
        <v>162</v>
      </c>
      <c r="E134" s="144" t="s">
        <v>645</v>
      </c>
      <c r="F134" s="145" t="s">
        <v>644</v>
      </c>
      <c r="G134" s="146" t="s">
        <v>635</v>
      </c>
      <c r="H134" s="147">
        <v>1</v>
      </c>
      <c r="I134" s="148">
        <v>0</v>
      </c>
      <c r="J134" s="148">
        <f>ROUND(I134*H134,2)</f>
        <v>0</v>
      </c>
      <c r="K134" s="145" t="s">
        <v>166</v>
      </c>
      <c r="L134" s="31"/>
      <c r="M134" s="149" t="s">
        <v>1</v>
      </c>
      <c r="N134" s="150" t="s">
        <v>39</v>
      </c>
      <c r="O134" s="151">
        <v>0</v>
      </c>
      <c r="P134" s="151">
        <f>O134*H134</f>
        <v>0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3" t="s">
        <v>636</v>
      </c>
      <c r="AT134" s="153" t="s">
        <v>162</v>
      </c>
      <c r="AU134" s="153" t="s">
        <v>81</v>
      </c>
      <c r="AY134" s="18" t="s">
        <v>160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8" t="s">
        <v>19</v>
      </c>
      <c r="BK134" s="154">
        <f>ROUND(I134*H134,2)</f>
        <v>0</v>
      </c>
      <c r="BL134" s="18" t="s">
        <v>636</v>
      </c>
      <c r="BM134" s="153" t="s">
        <v>646</v>
      </c>
    </row>
    <row r="135" spans="1:65" s="2" customFormat="1" x14ac:dyDescent="0.2">
      <c r="A135" s="30"/>
      <c r="B135" s="31"/>
      <c r="C135" s="30"/>
      <c r="D135" s="155" t="s">
        <v>169</v>
      </c>
      <c r="E135" s="30"/>
      <c r="F135" s="156" t="s">
        <v>644</v>
      </c>
      <c r="G135" s="30"/>
      <c r="H135" s="30"/>
      <c r="I135" s="30"/>
      <c r="J135" s="30"/>
      <c r="K135" s="30"/>
      <c r="L135" s="31"/>
      <c r="M135" s="157"/>
      <c r="N135" s="158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8" t="s">
        <v>169</v>
      </c>
      <c r="AU135" s="18" t="s">
        <v>81</v>
      </c>
    </row>
    <row r="136" spans="1:65" s="2" customFormat="1" ht="48.75" x14ac:dyDescent="0.2">
      <c r="A136" s="30"/>
      <c r="B136" s="31"/>
      <c r="C136" s="30"/>
      <c r="D136" s="155" t="s">
        <v>248</v>
      </c>
      <c r="E136" s="30"/>
      <c r="F136" s="186" t="s">
        <v>647</v>
      </c>
      <c r="G136" s="30"/>
      <c r="H136" s="30"/>
      <c r="I136" s="30"/>
      <c r="J136" s="30"/>
      <c r="K136" s="30"/>
      <c r="L136" s="31"/>
      <c r="M136" s="157"/>
      <c r="N136" s="158"/>
      <c r="O136" s="56"/>
      <c r="P136" s="56"/>
      <c r="Q136" s="56"/>
      <c r="R136" s="56"/>
      <c r="S136" s="56"/>
      <c r="T136" s="57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8" t="s">
        <v>248</v>
      </c>
      <c r="AU136" s="18" t="s">
        <v>81</v>
      </c>
    </row>
    <row r="137" spans="1:65" s="12" customFormat="1" ht="22.9" customHeight="1" x14ac:dyDescent="0.2">
      <c r="B137" s="130"/>
      <c r="D137" s="131" t="s">
        <v>73</v>
      </c>
      <c r="E137" s="140" t="s">
        <v>648</v>
      </c>
      <c r="F137" s="140" t="s">
        <v>649</v>
      </c>
      <c r="J137" s="141">
        <f>BK137</f>
        <v>0</v>
      </c>
      <c r="L137" s="130"/>
      <c r="M137" s="134"/>
      <c r="N137" s="135"/>
      <c r="O137" s="135"/>
      <c r="P137" s="136">
        <f>SUM(P138:P140)</f>
        <v>0</v>
      </c>
      <c r="Q137" s="135"/>
      <c r="R137" s="136">
        <f>SUM(R138:R140)</f>
        <v>0</v>
      </c>
      <c r="S137" s="135"/>
      <c r="T137" s="137">
        <f>SUM(T138:T140)</f>
        <v>0</v>
      </c>
      <c r="AR137" s="131" t="s">
        <v>196</v>
      </c>
      <c r="AT137" s="138" t="s">
        <v>73</v>
      </c>
      <c r="AU137" s="138" t="s">
        <v>19</v>
      </c>
      <c r="AY137" s="131" t="s">
        <v>160</v>
      </c>
      <c r="BK137" s="139">
        <f>SUM(BK138:BK140)</f>
        <v>0</v>
      </c>
    </row>
    <row r="138" spans="1:65" s="2" customFormat="1" ht="16.5" customHeight="1" x14ac:dyDescent="0.2">
      <c r="A138" s="30"/>
      <c r="B138" s="142"/>
      <c r="C138" s="143" t="s">
        <v>167</v>
      </c>
      <c r="D138" s="143" t="s">
        <v>162</v>
      </c>
      <c r="E138" s="144" t="s">
        <v>650</v>
      </c>
      <c r="F138" s="145" t="s">
        <v>651</v>
      </c>
      <c r="G138" s="146" t="s">
        <v>635</v>
      </c>
      <c r="H138" s="147">
        <v>1</v>
      </c>
      <c r="I138" s="148">
        <v>0</v>
      </c>
      <c r="J138" s="148">
        <f>ROUND(I138*H138,2)</f>
        <v>0</v>
      </c>
      <c r="K138" s="145" t="s">
        <v>166</v>
      </c>
      <c r="L138" s="31"/>
      <c r="M138" s="149" t="s">
        <v>1</v>
      </c>
      <c r="N138" s="150" t="s">
        <v>39</v>
      </c>
      <c r="O138" s="151">
        <v>0</v>
      </c>
      <c r="P138" s="151">
        <f>O138*H138</f>
        <v>0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3" t="s">
        <v>636</v>
      </c>
      <c r="AT138" s="153" t="s">
        <v>162</v>
      </c>
      <c r="AU138" s="153" t="s">
        <v>81</v>
      </c>
      <c r="AY138" s="18" t="s">
        <v>160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8" t="s">
        <v>19</v>
      </c>
      <c r="BK138" s="154">
        <f>ROUND(I138*H138,2)</f>
        <v>0</v>
      </c>
      <c r="BL138" s="18" t="s">
        <v>636</v>
      </c>
      <c r="BM138" s="153" t="s">
        <v>652</v>
      </c>
    </row>
    <row r="139" spans="1:65" s="2" customFormat="1" x14ac:dyDescent="0.2">
      <c r="A139" s="30"/>
      <c r="B139" s="31"/>
      <c r="C139" s="30"/>
      <c r="D139" s="155" t="s">
        <v>169</v>
      </c>
      <c r="E139" s="30"/>
      <c r="F139" s="156" t="s">
        <v>651</v>
      </c>
      <c r="G139" s="30"/>
      <c r="H139" s="30"/>
      <c r="I139" s="30"/>
      <c r="J139" s="30"/>
      <c r="K139" s="30"/>
      <c r="L139" s="31"/>
      <c r="M139" s="157"/>
      <c r="N139" s="158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8" t="s">
        <v>169</v>
      </c>
      <c r="AU139" s="18" t="s">
        <v>81</v>
      </c>
    </row>
    <row r="140" spans="1:65" s="2" customFormat="1" ht="19.5" x14ac:dyDescent="0.2">
      <c r="A140" s="30"/>
      <c r="B140" s="31"/>
      <c r="C140" s="30"/>
      <c r="D140" s="155" t="s">
        <v>248</v>
      </c>
      <c r="E140" s="30"/>
      <c r="F140" s="186" t="s">
        <v>653</v>
      </c>
      <c r="G140" s="30"/>
      <c r="H140" s="30"/>
      <c r="I140" s="30"/>
      <c r="J140" s="30"/>
      <c r="K140" s="30"/>
      <c r="L140" s="31"/>
      <c r="M140" s="196"/>
      <c r="N140" s="197"/>
      <c r="O140" s="198"/>
      <c r="P140" s="198"/>
      <c r="Q140" s="198"/>
      <c r="R140" s="198"/>
      <c r="S140" s="198"/>
      <c r="T140" s="199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8" t="s">
        <v>248</v>
      </c>
      <c r="AU140" s="18" t="s">
        <v>81</v>
      </c>
    </row>
    <row r="141" spans="1:65" s="2" customFormat="1" ht="6.95" customHeight="1" x14ac:dyDescent="0.2">
      <c r="A141" s="30"/>
      <c r="B141" s="45"/>
      <c r="C141" s="46"/>
      <c r="D141" s="46"/>
      <c r="E141" s="46"/>
      <c r="F141" s="46"/>
      <c r="G141" s="46"/>
      <c r="H141" s="46"/>
      <c r="I141" s="46"/>
      <c r="J141" s="46"/>
      <c r="K141" s="46"/>
      <c r="L141" s="31"/>
      <c r="M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</sheetData>
  <autoFilter ref="C123:K140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2"/>
  <sheetViews>
    <sheetView showGridLines="0" topLeftCell="A448" workbookViewId="0">
      <selection activeCell="I474" sqref="I47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232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92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124</v>
      </c>
      <c r="L4" s="21"/>
      <c r="M4" s="93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39" t="str">
        <f>'Rekapitulace stavby'!K6</f>
        <v>Blatno u Jesenice - Kaštice</v>
      </c>
      <c r="F7" s="240"/>
      <c r="G7" s="240"/>
      <c r="H7" s="240"/>
      <c r="L7" s="21"/>
    </row>
    <row r="8" spans="1:46" s="1" customFormat="1" ht="12" customHeight="1" x14ac:dyDescent="0.2">
      <c r="B8" s="21"/>
      <c r="D8" s="27" t="s">
        <v>125</v>
      </c>
      <c r="L8" s="21"/>
    </row>
    <row r="9" spans="1:46" s="2" customFormat="1" ht="16.5" customHeight="1" x14ac:dyDescent="0.2">
      <c r="A9" s="30"/>
      <c r="B9" s="31"/>
      <c r="C9" s="30"/>
      <c r="D9" s="30"/>
      <c r="E9" s="239" t="s">
        <v>654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26" t="s">
        <v>655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17</v>
      </c>
      <c r="E13" s="30"/>
      <c r="F13" s="25" t="s">
        <v>1</v>
      </c>
      <c r="G13" s="30"/>
      <c r="H13" s="30"/>
      <c r="I13" s="27" t="s">
        <v>18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25" t="s">
        <v>21</v>
      </c>
      <c r="G14" s="30"/>
      <c r="H14" s="30"/>
      <c r="I14" s="27" t="s">
        <v>22</v>
      </c>
      <c r="J14" s="53" t="str">
        <f>'Rekapitulace stavby'!AN8</f>
        <v>20. 9. 2019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26</v>
      </c>
      <c r="E16" s="30"/>
      <c r="F16" s="30"/>
      <c r="G16" s="30"/>
      <c r="H16" s="30"/>
      <c r="I16" s="27" t="s">
        <v>27</v>
      </c>
      <c r="J16" s="25" t="str">
        <f>IF('Rekapitulace stavby'!AN10="","",'Rekapitulace stavby'!AN10)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tr">
        <f>IF('Rekapitulace stavby'!E11="","",'Rekapitulace stavby'!E11)</f>
        <v xml:space="preserve"> </v>
      </c>
      <c r="F17" s="30"/>
      <c r="G17" s="30"/>
      <c r="H17" s="30"/>
      <c r="I17" s="27" t="s">
        <v>28</v>
      </c>
      <c r="J17" s="25" t="str">
        <f>IF('Rekapitulace stavby'!AN11="","",'Rekapitulace stavby'!AN11)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29</v>
      </c>
      <c r="E19" s="30"/>
      <c r="F19" s="30"/>
      <c r="G19" s="30"/>
      <c r="H19" s="30"/>
      <c r="I19" s="27" t="s">
        <v>27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29" t="str">
        <f>'Rekapitulace stavby'!E14</f>
        <v xml:space="preserve"> </v>
      </c>
      <c r="F20" s="229"/>
      <c r="G20" s="229"/>
      <c r="H20" s="229"/>
      <c r="I20" s="27" t="s">
        <v>28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30</v>
      </c>
      <c r="E22" s="30"/>
      <c r="F22" s="30"/>
      <c r="G22" s="30"/>
      <c r="H22" s="30"/>
      <c r="I22" s="27" t="s">
        <v>27</v>
      </c>
      <c r="J22" s="25" t="str">
        <f>IF('Rekapitulace stavby'!AN16="","",'Rekapitulace stavby'!AN16)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tr">
        <f>IF('Rekapitulace stavby'!E17="","",'Rekapitulace stavby'!E17)</f>
        <v xml:space="preserve"> </v>
      </c>
      <c r="F23" s="30"/>
      <c r="G23" s="30"/>
      <c r="H23" s="30"/>
      <c r="I23" s="27" t="s">
        <v>28</v>
      </c>
      <c r="J23" s="25" t="str">
        <f>IF('Rekapitulace stavby'!AN17="","",'Rekapitulace stavby'!AN17)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27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28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4"/>
      <c r="B29" s="95"/>
      <c r="C29" s="94"/>
      <c r="D29" s="94"/>
      <c r="E29" s="233" t="s">
        <v>1</v>
      </c>
      <c r="F29" s="233"/>
      <c r="G29" s="233"/>
      <c r="H29" s="23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97" t="s">
        <v>34</v>
      </c>
      <c r="E32" s="30"/>
      <c r="F32" s="30"/>
      <c r="G32" s="30"/>
      <c r="H32" s="30"/>
      <c r="I32" s="30"/>
      <c r="J32" s="69">
        <f>ROUND(J131,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98" t="s">
        <v>38</v>
      </c>
      <c r="E35" s="27" t="s">
        <v>39</v>
      </c>
      <c r="F35" s="99">
        <f>ROUND((SUM(BE131:BE471)),  2)</f>
        <v>0</v>
      </c>
      <c r="G35" s="30"/>
      <c r="H35" s="30"/>
      <c r="I35" s="100">
        <v>0.21</v>
      </c>
      <c r="J35" s="99">
        <f>ROUND(((SUM(BE131:BE471))*I35),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99">
        <f>ROUND((SUM(BF131:BF471)),  2)</f>
        <v>0</v>
      </c>
      <c r="G36" s="30"/>
      <c r="H36" s="30"/>
      <c r="I36" s="100">
        <v>0.15</v>
      </c>
      <c r="J36" s="99">
        <f>ROUND(((SUM(BF131:BF471))*I36),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99">
        <f>ROUND((SUM(BG131:BG471)),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99">
        <f>ROUND((SUM(BH131:BH471)),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99">
        <f>ROUND((SUM(BI131:BI471)),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1"/>
      <c r="D41" s="102" t="s">
        <v>44</v>
      </c>
      <c r="E41" s="58"/>
      <c r="F41" s="58"/>
      <c r="G41" s="103" t="s">
        <v>45</v>
      </c>
      <c r="H41" s="104" t="s">
        <v>46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07" t="s">
        <v>50</v>
      </c>
      <c r="G61" s="43" t="s">
        <v>49</v>
      </c>
      <c r="H61" s="33"/>
      <c r="I61" s="33"/>
      <c r="J61" s="108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07" t="s">
        <v>50</v>
      </c>
      <c r="G76" s="43" t="s">
        <v>49</v>
      </c>
      <c r="H76" s="33"/>
      <c r="I76" s="33"/>
      <c r="J76" s="108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129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39" t="str">
        <f>E7</f>
        <v>Blatno u Jesenice - Kaštice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125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39" t="s">
        <v>654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26" t="str">
        <f>E11</f>
        <v>001 - propustek v km 169,905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20</v>
      </c>
      <c r="D91" s="30"/>
      <c r="E91" s="30"/>
      <c r="F91" s="25" t="str">
        <f>F14</f>
        <v xml:space="preserve"> </v>
      </c>
      <c r="G91" s="30"/>
      <c r="H91" s="30"/>
      <c r="I91" s="27" t="s">
        <v>22</v>
      </c>
      <c r="J91" s="53" t="str">
        <f>IF(J14="","",J14)</f>
        <v>20. 9. 2019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26</v>
      </c>
      <c r="D93" s="30"/>
      <c r="E93" s="30"/>
      <c r="F93" s="25" t="str">
        <f>E17</f>
        <v xml:space="preserve"> </v>
      </c>
      <c r="G93" s="30"/>
      <c r="H93" s="30"/>
      <c r="I93" s="27" t="s">
        <v>30</v>
      </c>
      <c r="J93" s="28" t="str">
        <f>E23</f>
        <v xml:space="preserve"> 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29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09" t="s">
        <v>130</v>
      </c>
      <c r="D96" s="101"/>
      <c r="E96" s="101"/>
      <c r="F96" s="101"/>
      <c r="G96" s="101"/>
      <c r="H96" s="101"/>
      <c r="I96" s="101"/>
      <c r="J96" s="110" t="s">
        <v>131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1" t="s">
        <v>132</v>
      </c>
      <c r="D98" s="30"/>
      <c r="E98" s="30"/>
      <c r="F98" s="30"/>
      <c r="G98" s="30"/>
      <c r="H98" s="30"/>
      <c r="I98" s="30"/>
      <c r="J98" s="69">
        <f>J131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133</v>
      </c>
    </row>
    <row r="99" spans="1:47" s="9" customFormat="1" ht="24.95" customHeight="1" x14ac:dyDescent="0.2">
      <c r="B99" s="112"/>
      <c r="D99" s="113" t="s">
        <v>134</v>
      </c>
      <c r="E99" s="114"/>
      <c r="F99" s="114"/>
      <c r="G99" s="114"/>
      <c r="H99" s="114"/>
      <c r="I99" s="114"/>
      <c r="J99" s="115">
        <f>J132</f>
        <v>0</v>
      </c>
      <c r="L99" s="112"/>
    </row>
    <row r="100" spans="1:47" s="10" customFormat="1" ht="19.899999999999999" customHeight="1" x14ac:dyDescent="0.2">
      <c r="B100" s="116"/>
      <c r="D100" s="117" t="s">
        <v>135</v>
      </c>
      <c r="E100" s="118"/>
      <c r="F100" s="118"/>
      <c r="G100" s="118"/>
      <c r="H100" s="118"/>
      <c r="I100" s="118"/>
      <c r="J100" s="119">
        <f>J133</f>
        <v>0</v>
      </c>
      <c r="L100" s="116"/>
    </row>
    <row r="101" spans="1:47" s="10" customFormat="1" ht="19.899999999999999" customHeight="1" x14ac:dyDescent="0.2">
      <c r="B101" s="116"/>
      <c r="D101" s="117" t="s">
        <v>136</v>
      </c>
      <c r="E101" s="118"/>
      <c r="F101" s="118"/>
      <c r="G101" s="118"/>
      <c r="H101" s="118"/>
      <c r="I101" s="118"/>
      <c r="J101" s="119">
        <f>J240</f>
        <v>0</v>
      </c>
      <c r="L101" s="116"/>
    </row>
    <row r="102" spans="1:47" s="10" customFormat="1" ht="19.899999999999999" customHeight="1" x14ac:dyDescent="0.2">
      <c r="B102" s="116"/>
      <c r="D102" s="117" t="s">
        <v>137</v>
      </c>
      <c r="E102" s="118"/>
      <c r="F102" s="118"/>
      <c r="G102" s="118"/>
      <c r="H102" s="118"/>
      <c r="I102" s="118"/>
      <c r="J102" s="119">
        <f>J298</f>
        <v>0</v>
      </c>
      <c r="L102" s="116"/>
    </row>
    <row r="103" spans="1:47" s="10" customFormat="1" ht="19.899999999999999" customHeight="1" x14ac:dyDescent="0.2">
      <c r="B103" s="116"/>
      <c r="D103" s="117" t="s">
        <v>138</v>
      </c>
      <c r="E103" s="118"/>
      <c r="F103" s="118"/>
      <c r="G103" s="118"/>
      <c r="H103" s="118"/>
      <c r="I103" s="118"/>
      <c r="J103" s="119">
        <f>J336</f>
        <v>0</v>
      </c>
      <c r="L103" s="116"/>
    </row>
    <row r="104" spans="1:47" s="10" customFormat="1" ht="19.899999999999999" customHeight="1" x14ac:dyDescent="0.2">
      <c r="B104" s="116"/>
      <c r="D104" s="117" t="s">
        <v>139</v>
      </c>
      <c r="E104" s="118"/>
      <c r="F104" s="118"/>
      <c r="G104" s="118"/>
      <c r="H104" s="118"/>
      <c r="I104" s="118"/>
      <c r="J104" s="119">
        <f>J368</f>
        <v>0</v>
      </c>
      <c r="L104" s="116"/>
    </row>
    <row r="105" spans="1:47" s="10" customFormat="1" ht="19.899999999999999" customHeight="1" x14ac:dyDescent="0.2">
      <c r="B105" s="116"/>
      <c r="D105" s="117" t="s">
        <v>140</v>
      </c>
      <c r="E105" s="118"/>
      <c r="F105" s="118"/>
      <c r="G105" s="118"/>
      <c r="H105" s="118"/>
      <c r="I105" s="118"/>
      <c r="J105" s="119">
        <f>J393</f>
        <v>0</v>
      </c>
      <c r="L105" s="116"/>
    </row>
    <row r="106" spans="1:47" s="10" customFormat="1" ht="19.899999999999999" customHeight="1" x14ac:dyDescent="0.2">
      <c r="B106" s="116"/>
      <c r="D106" s="117" t="s">
        <v>141</v>
      </c>
      <c r="E106" s="118"/>
      <c r="F106" s="118"/>
      <c r="G106" s="118"/>
      <c r="H106" s="118"/>
      <c r="I106" s="118"/>
      <c r="J106" s="119">
        <f>J429</f>
        <v>0</v>
      </c>
      <c r="L106" s="116"/>
    </row>
    <row r="107" spans="1:47" s="10" customFormat="1" ht="19.899999999999999" customHeight="1" x14ac:dyDescent="0.2">
      <c r="B107" s="116"/>
      <c r="D107" s="117" t="s">
        <v>142</v>
      </c>
      <c r="E107" s="118"/>
      <c r="F107" s="118"/>
      <c r="G107" s="118"/>
      <c r="H107" s="118"/>
      <c r="I107" s="118"/>
      <c r="J107" s="119">
        <f>J443</f>
        <v>0</v>
      </c>
      <c r="L107" s="116"/>
    </row>
    <row r="108" spans="1:47" s="9" customFormat="1" ht="24.95" customHeight="1" x14ac:dyDescent="0.2">
      <c r="B108" s="112"/>
      <c r="D108" s="113" t="s">
        <v>143</v>
      </c>
      <c r="E108" s="114"/>
      <c r="F108" s="114"/>
      <c r="G108" s="114"/>
      <c r="H108" s="114"/>
      <c r="I108" s="114"/>
      <c r="J108" s="115">
        <f>J448</f>
        <v>0</v>
      </c>
      <c r="L108" s="112"/>
    </row>
    <row r="109" spans="1:47" s="10" customFormat="1" ht="19.899999999999999" customHeight="1" x14ac:dyDescent="0.2">
      <c r="B109" s="116"/>
      <c r="D109" s="117" t="s">
        <v>144</v>
      </c>
      <c r="E109" s="118"/>
      <c r="F109" s="118"/>
      <c r="G109" s="118"/>
      <c r="H109" s="118"/>
      <c r="I109" s="118"/>
      <c r="J109" s="119">
        <f>J449</f>
        <v>0</v>
      </c>
      <c r="L109" s="116"/>
    </row>
    <row r="110" spans="1:47" s="2" customFormat="1" ht="21.75" customHeight="1" x14ac:dyDescent="0.2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6.95" customHeight="1" x14ac:dyDescent="0.2">
      <c r="A111" s="30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5" spans="1:31" s="2" customFormat="1" ht="6.95" customHeight="1" x14ac:dyDescent="0.2">
      <c r="A115" s="30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24.95" customHeight="1" x14ac:dyDescent="0.2">
      <c r="A116" s="30"/>
      <c r="B116" s="31"/>
      <c r="C116" s="22" t="s">
        <v>145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2" customHeight="1" x14ac:dyDescent="0.2">
      <c r="A118" s="30"/>
      <c r="B118" s="31"/>
      <c r="C118" s="27" t="s">
        <v>14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6.5" customHeight="1" x14ac:dyDescent="0.2">
      <c r="A119" s="30"/>
      <c r="B119" s="31"/>
      <c r="C119" s="30"/>
      <c r="D119" s="30"/>
      <c r="E119" s="239" t="str">
        <f>E7</f>
        <v>Blatno u Jesenice - Kaštice</v>
      </c>
      <c r="F119" s="240"/>
      <c r="G119" s="240"/>
      <c r="H119" s="24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1" customFormat="1" ht="12" customHeight="1" x14ac:dyDescent="0.2">
      <c r="B120" s="21"/>
      <c r="C120" s="27" t="s">
        <v>125</v>
      </c>
      <c r="L120" s="21"/>
    </row>
    <row r="121" spans="1:31" s="2" customFormat="1" ht="16.5" customHeight="1" x14ac:dyDescent="0.2">
      <c r="A121" s="30"/>
      <c r="B121" s="31"/>
      <c r="C121" s="30"/>
      <c r="D121" s="30"/>
      <c r="E121" s="239" t="s">
        <v>654</v>
      </c>
      <c r="F121" s="238"/>
      <c r="G121" s="238"/>
      <c r="H121" s="238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2" customHeight="1" x14ac:dyDescent="0.2">
      <c r="A122" s="30"/>
      <c r="B122" s="31"/>
      <c r="C122" s="27" t="s">
        <v>127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6.5" customHeight="1" x14ac:dyDescent="0.2">
      <c r="A123" s="30"/>
      <c r="B123" s="31"/>
      <c r="C123" s="30"/>
      <c r="D123" s="30"/>
      <c r="E123" s="226" t="str">
        <f>E11</f>
        <v>001 - propustek v km 169,905</v>
      </c>
      <c r="F123" s="238"/>
      <c r="G123" s="238"/>
      <c r="H123" s="238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6.95" customHeight="1" x14ac:dyDescent="0.2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2" customHeight="1" x14ac:dyDescent="0.2">
      <c r="A125" s="30"/>
      <c r="B125" s="31"/>
      <c r="C125" s="27" t="s">
        <v>20</v>
      </c>
      <c r="D125" s="30"/>
      <c r="E125" s="30"/>
      <c r="F125" s="25" t="str">
        <f>F14</f>
        <v xml:space="preserve"> </v>
      </c>
      <c r="G125" s="30"/>
      <c r="H125" s="30"/>
      <c r="I125" s="27" t="s">
        <v>22</v>
      </c>
      <c r="J125" s="53" t="str">
        <f>IF(J14="","",J14)</f>
        <v>20. 9. 2019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6.95" customHeight="1" x14ac:dyDescent="0.2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 x14ac:dyDescent="0.2">
      <c r="A127" s="30"/>
      <c r="B127" s="31"/>
      <c r="C127" s="27" t="s">
        <v>26</v>
      </c>
      <c r="D127" s="30"/>
      <c r="E127" s="30"/>
      <c r="F127" s="25" t="str">
        <f>E17</f>
        <v xml:space="preserve"> </v>
      </c>
      <c r="G127" s="30"/>
      <c r="H127" s="30"/>
      <c r="I127" s="27" t="s">
        <v>30</v>
      </c>
      <c r="J127" s="28" t="str">
        <f>E23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5.2" customHeight="1" x14ac:dyDescent="0.2">
      <c r="A128" s="30"/>
      <c r="B128" s="31"/>
      <c r="C128" s="27" t="s">
        <v>29</v>
      </c>
      <c r="D128" s="30"/>
      <c r="E128" s="30"/>
      <c r="F128" s="25" t="str">
        <f>IF(E20="","",E20)</f>
        <v xml:space="preserve"> </v>
      </c>
      <c r="G128" s="30"/>
      <c r="H128" s="30"/>
      <c r="I128" s="27" t="s">
        <v>32</v>
      </c>
      <c r="J128" s="28" t="str">
        <f>E26</f>
        <v xml:space="preserve"> 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0.35" customHeight="1" x14ac:dyDescent="0.2">
      <c r="A129" s="30"/>
      <c r="B129" s="31"/>
      <c r="C129" s="30"/>
      <c r="D129" s="30"/>
      <c r="E129" s="30"/>
      <c r="F129" s="30"/>
      <c r="G129" s="30"/>
      <c r="H129" s="30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11" customFormat="1" ht="29.25" customHeight="1" x14ac:dyDescent="0.2">
      <c r="A130" s="120"/>
      <c r="B130" s="121"/>
      <c r="C130" s="122" t="s">
        <v>146</v>
      </c>
      <c r="D130" s="123" t="s">
        <v>59</v>
      </c>
      <c r="E130" s="123" t="s">
        <v>55</v>
      </c>
      <c r="F130" s="123" t="s">
        <v>56</v>
      </c>
      <c r="G130" s="123" t="s">
        <v>147</v>
      </c>
      <c r="H130" s="123" t="s">
        <v>148</v>
      </c>
      <c r="I130" s="123" t="s">
        <v>149</v>
      </c>
      <c r="J130" s="123" t="s">
        <v>131</v>
      </c>
      <c r="K130" s="124" t="s">
        <v>150</v>
      </c>
      <c r="L130" s="125"/>
      <c r="M130" s="60" t="s">
        <v>1</v>
      </c>
      <c r="N130" s="61" t="s">
        <v>38</v>
      </c>
      <c r="O130" s="61" t="s">
        <v>151</v>
      </c>
      <c r="P130" s="61" t="s">
        <v>152</v>
      </c>
      <c r="Q130" s="61" t="s">
        <v>153</v>
      </c>
      <c r="R130" s="61" t="s">
        <v>154</v>
      </c>
      <c r="S130" s="61" t="s">
        <v>155</v>
      </c>
      <c r="T130" s="62" t="s">
        <v>156</v>
      </c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</row>
    <row r="131" spans="1:65" s="2" customFormat="1" ht="22.9" customHeight="1" x14ac:dyDescent="0.25">
      <c r="A131" s="30"/>
      <c r="B131" s="31"/>
      <c r="C131" s="67" t="s">
        <v>157</v>
      </c>
      <c r="D131" s="30"/>
      <c r="E131" s="30"/>
      <c r="F131" s="30"/>
      <c r="G131" s="30"/>
      <c r="H131" s="30"/>
      <c r="I131" s="30"/>
      <c r="J131" s="126">
        <f>BK131</f>
        <v>0</v>
      </c>
      <c r="K131" s="30"/>
      <c r="L131" s="31"/>
      <c r="M131" s="63"/>
      <c r="N131" s="54"/>
      <c r="O131" s="64"/>
      <c r="P131" s="127">
        <f>P132+P448</f>
        <v>865.99539600000014</v>
      </c>
      <c r="Q131" s="64"/>
      <c r="R131" s="127">
        <f>R132+R448</f>
        <v>180.78692077200003</v>
      </c>
      <c r="S131" s="64"/>
      <c r="T131" s="128">
        <f>T132+T448</f>
        <v>38.78756400000001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8" t="s">
        <v>73</v>
      </c>
      <c r="AU131" s="18" t="s">
        <v>133</v>
      </c>
      <c r="BK131" s="129">
        <f>BK132+BK448</f>
        <v>0</v>
      </c>
    </row>
    <row r="132" spans="1:65" s="12" customFormat="1" ht="25.9" customHeight="1" x14ac:dyDescent="0.2">
      <c r="B132" s="130"/>
      <c r="D132" s="131" t="s">
        <v>73</v>
      </c>
      <c r="E132" s="132" t="s">
        <v>158</v>
      </c>
      <c r="F132" s="132" t="s">
        <v>159</v>
      </c>
      <c r="J132" s="133">
        <f>BK132</f>
        <v>0</v>
      </c>
      <c r="L132" s="130"/>
      <c r="M132" s="134"/>
      <c r="N132" s="135"/>
      <c r="O132" s="135"/>
      <c r="P132" s="136">
        <f>P133+P240+P298+P336+P368+P393+P429+P443</f>
        <v>851.96695200000011</v>
      </c>
      <c r="Q132" s="135"/>
      <c r="R132" s="136">
        <f>R133+R240+R298+R336+R368+R393+R429+R443</f>
        <v>180.71492077200003</v>
      </c>
      <c r="S132" s="135"/>
      <c r="T132" s="137">
        <f>T133+T240+T298+T336+T368+T393+T429+T443</f>
        <v>38.78756400000001</v>
      </c>
      <c r="AR132" s="131" t="s">
        <v>19</v>
      </c>
      <c r="AT132" s="138" t="s">
        <v>73</v>
      </c>
      <c r="AU132" s="138" t="s">
        <v>74</v>
      </c>
      <c r="AY132" s="131" t="s">
        <v>160</v>
      </c>
      <c r="BK132" s="139">
        <f>BK133+BK240+BK298+BK336+BK368+BK393+BK429+BK443</f>
        <v>0</v>
      </c>
    </row>
    <row r="133" spans="1:65" s="12" customFormat="1" ht="22.9" customHeight="1" x14ac:dyDescent="0.2">
      <c r="B133" s="130"/>
      <c r="D133" s="131" t="s">
        <v>73</v>
      </c>
      <c r="E133" s="140" t="s">
        <v>19</v>
      </c>
      <c r="F133" s="140" t="s">
        <v>161</v>
      </c>
      <c r="J133" s="141">
        <f>BK133</f>
        <v>0</v>
      </c>
      <c r="L133" s="130"/>
      <c r="M133" s="134"/>
      <c r="N133" s="135"/>
      <c r="O133" s="135"/>
      <c r="P133" s="136">
        <f>SUM(P134:P239)</f>
        <v>346.45426800000007</v>
      </c>
      <c r="Q133" s="135"/>
      <c r="R133" s="136">
        <f>SUM(R134:R239)</f>
        <v>88.354859437960002</v>
      </c>
      <c r="S133" s="135"/>
      <c r="T133" s="137">
        <f>SUM(T134:T239)</f>
        <v>0</v>
      </c>
      <c r="AR133" s="131" t="s">
        <v>19</v>
      </c>
      <c r="AT133" s="138" t="s">
        <v>73</v>
      </c>
      <c r="AU133" s="138" t="s">
        <v>19</v>
      </c>
      <c r="AY133" s="131" t="s">
        <v>160</v>
      </c>
      <c r="BK133" s="139">
        <f>SUM(BK134:BK239)</f>
        <v>0</v>
      </c>
    </row>
    <row r="134" spans="1:65" s="2" customFormat="1" ht="24" customHeight="1" x14ac:dyDescent="0.2">
      <c r="A134" s="30"/>
      <c r="B134" s="142"/>
      <c r="C134" s="143" t="s">
        <v>19</v>
      </c>
      <c r="D134" s="143" t="s">
        <v>162</v>
      </c>
      <c r="E134" s="144" t="s">
        <v>163</v>
      </c>
      <c r="F134" s="145" t="s">
        <v>164</v>
      </c>
      <c r="G134" s="146" t="s">
        <v>165</v>
      </c>
      <c r="H134" s="147">
        <v>106</v>
      </c>
      <c r="I134" s="148">
        <v>0</v>
      </c>
      <c r="J134" s="148">
        <f>ROUND(I134*H134,2)</f>
        <v>0</v>
      </c>
      <c r="K134" s="145" t="s">
        <v>166</v>
      </c>
      <c r="L134" s="31"/>
      <c r="M134" s="149" t="s">
        <v>1</v>
      </c>
      <c r="N134" s="150" t="s">
        <v>39</v>
      </c>
      <c r="O134" s="151">
        <v>0.17199999999999999</v>
      </c>
      <c r="P134" s="151">
        <f>O134*H134</f>
        <v>18.231999999999999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3" t="s">
        <v>167</v>
      </c>
      <c r="AT134" s="153" t="s">
        <v>162</v>
      </c>
      <c r="AU134" s="153" t="s">
        <v>81</v>
      </c>
      <c r="AY134" s="18" t="s">
        <v>160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8" t="s">
        <v>19</v>
      </c>
      <c r="BK134" s="154">
        <f>ROUND(I134*H134,2)</f>
        <v>0</v>
      </c>
      <c r="BL134" s="18" t="s">
        <v>167</v>
      </c>
      <c r="BM134" s="153" t="s">
        <v>168</v>
      </c>
    </row>
    <row r="135" spans="1:65" s="2" customFormat="1" ht="19.5" x14ac:dyDescent="0.2">
      <c r="A135" s="30"/>
      <c r="B135" s="31"/>
      <c r="C135" s="30"/>
      <c r="D135" s="155" t="s">
        <v>169</v>
      </c>
      <c r="E135" s="30"/>
      <c r="F135" s="156" t="s">
        <v>170</v>
      </c>
      <c r="G135" s="30"/>
      <c r="H135" s="30"/>
      <c r="I135" s="30"/>
      <c r="J135" s="30"/>
      <c r="K135" s="30"/>
      <c r="L135" s="31"/>
      <c r="M135" s="157"/>
      <c r="N135" s="158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8" t="s">
        <v>169</v>
      </c>
      <c r="AU135" s="18" t="s">
        <v>81</v>
      </c>
    </row>
    <row r="136" spans="1:65" s="13" customFormat="1" x14ac:dyDescent="0.2">
      <c r="B136" s="159"/>
      <c r="D136" s="155" t="s">
        <v>171</v>
      </c>
      <c r="E136" s="160" t="s">
        <v>1</v>
      </c>
      <c r="F136" s="161" t="s">
        <v>172</v>
      </c>
      <c r="H136" s="160" t="s">
        <v>1</v>
      </c>
      <c r="L136" s="159"/>
      <c r="M136" s="162"/>
      <c r="N136" s="163"/>
      <c r="O136" s="163"/>
      <c r="P136" s="163"/>
      <c r="Q136" s="163"/>
      <c r="R136" s="163"/>
      <c r="S136" s="163"/>
      <c r="T136" s="164"/>
      <c r="AT136" s="160" t="s">
        <v>171</v>
      </c>
      <c r="AU136" s="160" t="s">
        <v>81</v>
      </c>
      <c r="AV136" s="13" t="s">
        <v>19</v>
      </c>
      <c r="AW136" s="13" t="s">
        <v>31</v>
      </c>
      <c r="AX136" s="13" t="s">
        <v>74</v>
      </c>
      <c r="AY136" s="160" t="s">
        <v>160</v>
      </c>
    </row>
    <row r="137" spans="1:65" s="14" customFormat="1" x14ac:dyDescent="0.2">
      <c r="B137" s="165"/>
      <c r="D137" s="155" t="s">
        <v>171</v>
      </c>
      <c r="E137" s="166" t="s">
        <v>1</v>
      </c>
      <c r="F137" s="167" t="s">
        <v>656</v>
      </c>
      <c r="H137" s="168">
        <v>78</v>
      </c>
      <c r="L137" s="165"/>
      <c r="M137" s="169"/>
      <c r="N137" s="170"/>
      <c r="O137" s="170"/>
      <c r="P137" s="170"/>
      <c r="Q137" s="170"/>
      <c r="R137" s="170"/>
      <c r="S137" s="170"/>
      <c r="T137" s="171"/>
      <c r="AT137" s="166" t="s">
        <v>171</v>
      </c>
      <c r="AU137" s="166" t="s">
        <v>81</v>
      </c>
      <c r="AV137" s="14" t="s">
        <v>81</v>
      </c>
      <c r="AW137" s="14" t="s">
        <v>31</v>
      </c>
      <c r="AX137" s="14" t="s">
        <v>74</v>
      </c>
      <c r="AY137" s="166" t="s">
        <v>160</v>
      </c>
    </row>
    <row r="138" spans="1:65" s="13" customFormat="1" x14ac:dyDescent="0.2">
      <c r="B138" s="159"/>
      <c r="D138" s="155" t="s">
        <v>171</v>
      </c>
      <c r="E138" s="160" t="s">
        <v>1</v>
      </c>
      <c r="F138" s="161" t="s">
        <v>174</v>
      </c>
      <c r="H138" s="160" t="s">
        <v>1</v>
      </c>
      <c r="L138" s="159"/>
      <c r="M138" s="162"/>
      <c r="N138" s="163"/>
      <c r="O138" s="163"/>
      <c r="P138" s="163"/>
      <c r="Q138" s="163"/>
      <c r="R138" s="163"/>
      <c r="S138" s="163"/>
      <c r="T138" s="164"/>
      <c r="AT138" s="160" t="s">
        <v>171</v>
      </c>
      <c r="AU138" s="160" t="s">
        <v>81</v>
      </c>
      <c r="AV138" s="13" t="s">
        <v>19</v>
      </c>
      <c r="AW138" s="13" t="s">
        <v>31</v>
      </c>
      <c r="AX138" s="13" t="s">
        <v>74</v>
      </c>
      <c r="AY138" s="160" t="s">
        <v>160</v>
      </c>
    </row>
    <row r="139" spans="1:65" s="14" customFormat="1" x14ac:dyDescent="0.2">
      <c r="B139" s="165"/>
      <c r="D139" s="155" t="s">
        <v>171</v>
      </c>
      <c r="E139" s="166" t="s">
        <v>1</v>
      </c>
      <c r="F139" s="167" t="s">
        <v>657</v>
      </c>
      <c r="H139" s="168">
        <v>28</v>
      </c>
      <c r="L139" s="165"/>
      <c r="M139" s="169"/>
      <c r="N139" s="170"/>
      <c r="O139" s="170"/>
      <c r="P139" s="170"/>
      <c r="Q139" s="170"/>
      <c r="R139" s="170"/>
      <c r="S139" s="170"/>
      <c r="T139" s="171"/>
      <c r="AT139" s="166" t="s">
        <v>171</v>
      </c>
      <c r="AU139" s="166" t="s">
        <v>81</v>
      </c>
      <c r="AV139" s="14" t="s">
        <v>81</v>
      </c>
      <c r="AW139" s="14" t="s">
        <v>31</v>
      </c>
      <c r="AX139" s="14" t="s">
        <v>74</v>
      </c>
      <c r="AY139" s="166" t="s">
        <v>160</v>
      </c>
    </row>
    <row r="140" spans="1:65" s="15" customFormat="1" x14ac:dyDescent="0.2">
      <c r="B140" s="172"/>
      <c r="D140" s="155" t="s">
        <v>171</v>
      </c>
      <c r="E140" s="173" t="s">
        <v>1</v>
      </c>
      <c r="F140" s="174" t="s">
        <v>176</v>
      </c>
      <c r="H140" s="175">
        <v>106</v>
      </c>
      <c r="L140" s="172"/>
      <c r="M140" s="176"/>
      <c r="N140" s="177"/>
      <c r="O140" s="177"/>
      <c r="P140" s="177"/>
      <c r="Q140" s="177"/>
      <c r="R140" s="177"/>
      <c r="S140" s="177"/>
      <c r="T140" s="178"/>
      <c r="AT140" s="173" t="s">
        <v>171</v>
      </c>
      <c r="AU140" s="173" t="s">
        <v>81</v>
      </c>
      <c r="AV140" s="15" t="s">
        <v>167</v>
      </c>
      <c r="AW140" s="15" t="s">
        <v>31</v>
      </c>
      <c r="AX140" s="15" t="s">
        <v>19</v>
      </c>
      <c r="AY140" s="173" t="s">
        <v>160</v>
      </c>
    </row>
    <row r="141" spans="1:65" s="2" customFormat="1" ht="24" customHeight="1" x14ac:dyDescent="0.2">
      <c r="A141" s="30"/>
      <c r="B141" s="142"/>
      <c r="C141" s="143" t="s">
        <v>81</v>
      </c>
      <c r="D141" s="143" t="s">
        <v>162</v>
      </c>
      <c r="E141" s="144" t="s">
        <v>177</v>
      </c>
      <c r="F141" s="145" t="s">
        <v>178</v>
      </c>
      <c r="G141" s="146" t="s">
        <v>179</v>
      </c>
      <c r="H141" s="147">
        <v>2.12</v>
      </c>
      <c r="I141" s="148">
        <v>0</v>
      </c>
      <c r="J141" s="148">
        <f>ROUND(I141*H141,2)</f>
        <v>0</v>
      </c>
      <c r="K141" s="145" t="s">
        <v>166</v>
      </c>
      <c r="L141" s="31"/>
      <c r="M141" s="149" t="s">
        <v>1</v>
      </c>
      <c r="N141" s="150" t="s">
        <v>39</v>
      </c>
      <c r="O141" s="151">
        <v>5.1820000000000004</v>
      </c>
      <c r="P141" s="151">
        <f>O141*H141</f>
        <v>10.985840000000001</v>
      </c>
      <c r="Q141" s="151">
        <v>0</v>
      </c>
      <c r="R141" s="151">
        <f>Q141*H141</f>
        <v>0</v>
      </c>
      <c r="S141" s="151">
        <v>0</v>
      </c>
      <c r="T141" s="152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3" t="s">
        <v>167</v>
      </c>
      <c r="AT141" s="153" t="s">
        <v>162</v>
      </c>
      <c r="AU141" s="153" t="s">
        <v>81</v>
      </c>
      <c r="AY141" s="18" t="s">
        <v>160</v>
      </c>
      <c r="BE141" s="154">
        <f>IF(N141="základní",J141,0)</f>
        <v>0</v>
      </c>
      <c r="BF141" s="154">
        <f>IF(N141="snížená",J141,0)</f>
        <v>0</v>
      </c>
      <c r="BG141" s="154">
        <f>IF(N141="zákl. přenesená",J141,0)</f>
        <v>0</v>
      </c>
      <c r="BH141" s="154">
        <f>IF(N141="sníž. přenesená",J141,0)</f>
        <v>0</v>
      </c>
      <c r="BI141" s="154">
        <f>IF(N141="nulová",J141,0)</f>
        <v>0</v>
      </c>
      <c r="BJ141" s="18" t="s">
        <v>19</v>
      </c>
      <c r="BK141" s="154">
        <f>ROUND(I141*H141,2)</f>
        <v>0</v>
      </c>
      <c r="BL141" s="18" t="s">
        <v>167</v>
      </c>
      <c r="BM141" s="153" t="s">
        <v>180</v>
      </c>
    </row>
    <row r="142" spans="1:65" s="2" customFormat="1" ht="29.25" x14ac:dyDescent="0.2">
      <c r="A142" s="30"/>
      <c r="B142" s="31"/>
      <c r="C142" s="30"/>
      <c r="D142" s="155" t="s">
        <v>169</v>
      </c>
      <c r="E142" s="30"/>
      <c r="F142" s="156" t="s">
        <v>181</v>
      </c>
      <c r="G142" s="30"/>
      <c r="H142" s="30"/>
      <c r="I142" s="30"/>
      <c r="J142" s="30"/>
      <c r="K142" s="30"/>
      <c r="L142" s="31"/>
      <c r="M142" s="157"/>
      <c r="N142" s="158"/>
      <c r="O142" s="56"/>
      <c r="P142" s="56"/>
      <c r="Q142" s="56"/>
      <c r="R142" s="56"/>
      <c r="S142" s="56"/>
      <c r="T142" s="57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8" t="s">
        <v>169</v>
      </c>
      <c r="AU142" s="18" t="s">
        <v>81</v>
      </c>
    </row>
    <row r="143" spans="1:65" s="14" customFormat="1" x14ac:dyDescent="0.2">
      <c r="B143" s="165"/>
      <c r="D143" s="155" t="s">
        <v>171</v>
      </c>
      <c r="E143" s="166" t="s">
        <v>1</v>
      </c>
      <c r="F143" s="167" t="s">
        <v>658</v>
      </c>
      <c r="H143" s="168">
        <v>2.12</v>
      </c>
      <c r="L143" s="165"/>
      <c r="M143" s="169"/>
      <c r="N143" s="170"/>
      <c r="O143" s="170"/>
      <c r="P143" s="170"/>
      <c r="Q143" s="170"/>
      <c r="R143" s="170"/>
      <c r="S143" s="170"/>
      <c r="T143" s="171"/>
      <c r="AT143" s="166" t="s">
        <v>171</v>
      </c>
      <c r="AU143" s="166" t="s">
        <v>81</v>
      </c>
      <c r="AV143" s="14" t="s">
        <v>81</v>
      </c>
      <c r="AW143" s="14" t="s">
        <v>31</v>
      </c>
      <c r="AX143" s="14" t="s">
        <v>19</v>
      </c>
      <c r="AY143" s="166" t="s">
        <v>160</v>
      </c>
    </row>
    <row r="144" spans="1:65" s="2" customFormat="1" ht="16.5" customHeight="1" x14ac:dyDescent="0.2">
      <c r="A144" s="30"/>
      <c r="B144" s="142"/>
      <c r="C144" s="143" t="s">
        <v>183</v>
      </c>
      <c r="D144" s="143" t="s">
        <v>162</v>
      </c>
      <c r="E144" s="144" t="s">
        <v>184</v>
      </c>
      <c r="F144" s="145" t="s">
        <v>185</v>
      </c>
      <c r="G144" s="146" t="s">
        <v>186</v>
      </c>
      <c r="H144" s="147">
        <v>9.8000000000000007</v>
      </c>
      <c r="I144" s="148">
        <v>0</v>
      </c>
      <c r="J144" s="148">
        <f>ROUND(I144*H144,2)</f>
        <v>0</v>
      </c>
      <c r="K144" s="145" t="s">
        <v>166</v>
      </c>
      <c r="L144" s="31"/>
      <c r="M144" s="149" t="s">
        <v>1</v>
      </c>
      <c r="N144" s="150" t="s">
        <v>39</v>
      </c>
      <c r="O144" s="151">
        <v>0.53400000000000003</v>
      </c>
      <c r="P144" s="151">
        <f>O144*H144</f>
        <v>5.233200000000001</v>
      </c>
      <c r="Q144" s="151">
        <v>9.5243202000000002E-3</v>
      </c>
      <c r="R144" s="151">
        <f>Q144*H144</f>
        <v>9.3338337960000003E-2</v>
      </c>
      <c r="S144" s="151">
        <v>0</v>
      </c>
      <c r="T144" s="152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3" t="s">
        <v>167</v>
      </c>
      <c r="AT144" s="153" t="s">
        <v>162</v>
      </c>
      <c r="AU144" s="153" t="s">
        <v>81</v>
      </c>
      <c r="AY144" s="18" t="s">
        <v>160</v>
      </c>
      <c r="BE144" s="154">
        <f>IF(N144="základní",J144,0)</f>
        <v>0</v>
      </c>
      <c r="BF144" s="154">
        <f>IF(N144="snížená",J144,0)</f>
        <v>0</v>
      </c>
      <c r="BG144" s="154">
        <f>IF(N144="zákl. přenesená",J144,0)</f>
        <v>0</v>
      </c>
      <c r="BH144" s="154">
        <f>IF(N144="sníž. přenesená",J144,0)</f>
        <v>0</v>
      </c>
      <c r="BI144" s="154">
        <f>IF(N144="nulová",J144,0)</f>
        <v>0</v>
      </c>
      <c r="BJ144" s="18" t="s">
        <v>19</v>
      </c>
      <c r="BK144" s="154">
        <f>ROUND(I144*H144,2)</f>
        <v>0</v>
      </c>
      <c r="BL144" s="18" t="s">
        <v>167</v>
      </c>
      <c r="BM144" s="153" t="s">
        <v>187</v>
      </c>
    </row>
    <row r="145" spans="1:65" s="2" customFormat="1" x14ac:dyDescent="0.2">
      <c r="A145" s="30"/>
      <c r="B145" s="31"/>
      <c r="C145" s="30"/>
      <c r="D145" s="155" t="s">
        <v>169</v>
      </c>
      <c r="E145" s="30"/>
      <c r="F145" s="156" t="s">
        <v>188</v>
      </c>
      <c r="G145" s="30"/>
      <c r="H145" s="30"/>
      <c r="I145" s="30"/>
      <c r="J145" s="30"/>
      <c r="K145" s="30"/>
      <c r="L145" s="31"/>
      <c r="M145" s="157"/>
      <c r="N145" s="158"/>
      <c r="O145" s="56"/>
      <c r="P145" s="56"/>
      <c r="Q145" s="56"/>
      <c r="R145" s="56"/>
      <c r="S145" s="56"/>
      <c r="T145" s="57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T145" s="18" t="s">
        <v>169</v>
      </c>
      <c r="AU145" s="18" t="s">
        <v>81</v>
      </c>
    </row>
    <row r="146" spans="1:65" s="14" customFormat="1" x14ac:dyDescent="0.2">
      <c r="B146" s="165"/>
      <c r="D146" s="155" t="s">
        <v>171</v>
      </c>
      <c r="E146" s="166" t="s">
        <v>1</v>
      </c>
      <c r="F146" s="167" t="s">
        <v>659</v>
      </c>
      <c r="H146" s="168">
        <v>9.8000000000000007</v>
      </c>
      <c r="L146" s="165"/>
      <c r="M146" s="169"/>
      <c r="N146" s="170"/>
      <c r="O146" s="170"/>
      <c r="P146" s="170"/>
      <c r="Q146" s="170"/>
      <c r="R146" s="170"/>
      <c r="S146" s="170"/>
      <c r="T146" s="171"/>
      <c r="AT146" s="166" t="s">
        <v>171</v>
      </c>
      <c r="AU146" s="166" t="s">
        <v>81</v>
      </c>
      <c r="AV146" s="14" t="s">
        <v>81</v>
      </c>
      <c r="AW146" s="14" t="s">
        <v>31</v>
      </c>
      <c r="AX146" s="14" t="s">
        <v>19</v>
      </c>
      <c r="AY146" s="166" t="s">
        <v>160</v>
      </c>
    </row>
    <row r="147" spans="1:65" s="2" customFormat="1" ht="24" customHeight="1" x14ac:dyDescent="0.2">
      <c r="A147" s="30"/>
      <c r="B147" s="142"/>
      <c r="C147" s="143" t="s">
        <v>167</v>
      </c>
      <c r="D147" s="143" t="s">
        <v>162</v>
      </c>
      <c r="E147" s="144" t="s">
        <v>190</v>
      </c>
      <c r="F147" s="145" t="s">
        <v>191</v>
      </c>
      <c r="G147" s="146" t="s">
        <v>186</v>
      </c>
      <c r="H147" s="147">
        <v>7</v>
      </c>
      <c r="I147" s="148">
        <v>0</v>
      </c>
      <c r="J147" s="148">
        <f>ROUND(I147*H147,2)</f>
        <v>0</v>
      </c>
      <c r="K147" s="145" t="s">
        <v>166</v>
      </c>
      <c r="L147" s="31"/>
      <c r="M147" s="149" t="s">
        <v>1</v>
      </c>
      <c r="N147" s="150" t="s">
        <v>39</v>
      </c>
      <c r="O147" s="151">
        <v>0.54700000000000004</v>
      </c>
      <c r="P147" s="151">
        <f>O147*H147</f>
        <v>3.8290000000000002</v>
      </c>
      <c r="Q147" s="151">
        <v>3.6904300000000001E-2</v>
      </c>
      <c r="R147" s="151">
        <f>Q147*H147</f>
        <v>0.25833010000000001</v>
      </c>
      <c r="S147" s="151">
        <v>0</v>
      </c>
      <c r="T147" s="152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3" t="s">
        <v>167</v>
      </c>
      <c r="AT147" s="153" t="s">
        <v>162</v>
      </c>
      <c r="AU147" s="153" t="s">
        <v>81</v>
      </c>
      <c r="AY147" s="18" t="s">
        <v>160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8" t="s">
        <v>19</v>
      </c>
      <c r="BK147" s="154">
        <f>ROUND(I147*H147,2)</f>
        <v>0</v>
      </c>
      <c r="BL147" s="18" t="s">
        <v>167</v>
      </c>
      <c r="BM147" s="153" t="s">
        <v>192</v>
      </c>
    </row>
    <row r="148" spans="1:65" s="2" customFormat="1" ht="48.75" x14ac:dyDescent="0.2">
      <c r="A148" s="30"/>
      <c r="B148" s="31"/>
      <c r="C148" s="30"/>
      <c r="D148" s="155" t="s">
        <v>169</v>
      </c>
      <c r="E148" s="30"/>
      <c r="F148" s="156" t="s">
        <v>660</v>
      </c>
      <c r="G148" s="30"/>
      <c r="H148" s="30"/>
      <c r="I148" s="30"/>
      <c r="J148" s="30"/>
      <c r="K148" s="30"/>
      <c r="L148" s="31"/>
      <c r="M148" s="157"/>
      <c r="N148" s="158"/>
      <c r="O148" s="56"/>
      <c r="P148" s="56"/>
      <c r="Q148" s="56"/>
      <c r="R148" s="56"/>
      <c r="S148" s="56"/>
      <c r="T148" s="57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T148" s="18" t="s">
        <v>169</v>
      </c>
      <c r="AU148" s="18" t="s">
        <v>81</v>
      </c>
    </row>
    <row r="149" spans="1:65" s="13" customFormat="1" x14ac:dyDescent="0.2">
      <c r="B149" s="159"/>
      <c r="D149" s="155" t="s">
        <v>171</v>
      </c>
      <c r="E149" s="160" t="s">
        <v>1</v>
      </c>
      <c r="F149" s="161" t="s">
        <v>194</v>
      </c>
      <c r="H149" s="160" t="s">
        <v>1</v>
      </c>
      <c r="L149" s="159"/>
      <c r="M149" s="162"/>
      <c r="N149" s="163"/>
      <c r="O149" s="163"/>
      <c r="P149" s="163"/>
      <c r="Q149" s="163"/>
      <c r="R149" s="163"/>
      <c r="S149" s="163"/>
      <c r="T149" s="164"/>
      <c r="AT149" s="160" t="s">
        <v>171</v>
      </c>
      <c r="AU149" s="160" t="s">
        <v>81</v>
      </c>
      <c r="AV149" s="13" t="s">
        <v>19</v>
      </c>
      <c r="AW149" s="13" t="s">
        <v>31</v>
      </c>
      <c r="AX149" s="13" t="s">
        <v>74</v>
      </c>
      <c r="AY149" s="160" t="s">
        <v>160</v>
      </c>
    </row>
    <row r="150" spans="1:65" s="14" customFormat="1" x14ac:dyDescent="0.2">
      <c r="B150" s="165"/>
      <c r="D150" s="155" t="s">
        <v>171</v>
      </c>
      <c r="E150" s="166" t="s">
        <v>1</v>
      </c>
      <c r="F150" s="167" t="s">
        <v>382</v>
      </c>
      <c r="H150" s="168">
        <v>7</v>
      </c>
      <c r="L150" s="165"/>
      <c r="M150" s="169"/>
      <c r="N150" s="170"/>
      <c r="O150" s="170"/>
      <c r="P150" s="170"/>
      <c r="Q150" s="170"/>
      <c r="R150" s="170"/>
      <c r="S150" s="170"/>
      <c r="T150" s="171"/>
      <c r="AT150" s="166" t="s">
        <v>171</v>
      </c>
      <c r="AU150" s="166" t="s">
        <v>81</v>
      </c>
      <c r="AV150" s="14" t="s">
        <v>81</v>
      </c>
      <c r="AW150" s="14" t="s">
        <v>31</v>
      </c>
      <c r="AX150" s="14" t="s">
        <v>74</v>
      </c>
      <c r="AY150" s="166" t="s">
        <v>160</v>
      </c>
    </row>
    <row r="151" spans="1:65" s="15" customFormat="1" x14ac:dyDescent="0.2">
      <c r="B151" s="172"/>
      <c r="D151" s="155" t="s">
        <v>171</v>
      </c>
      <c r="E151" s="173" t="s">
        <v>1</v>
      </c>
      <c r="F151" s="174" t="s">
        <v>176</v>
      </c>
      <c r="H151" s="175">
        <v>7</v>
      </c>
      <c r="L151" s="172"/>
      <c r="M151" s="176"/>
      <c r="N151" s="177"/>
      <c r="O151" s="177"/>
      <c r="P151" s="177"/>
      <c r="Q151" s="177"/>
      <c r="R151" s="177"/>
      <c r="S151" s="177"/>
      <c r="T151" s="178"/>
      <c r="AT151" s="173" t="s">
        <v>171</v>
      </c>
      <c r="AU151" s="173" t="s">
        <v>81</v>
      </c>
      <c r="AV151" s="15" t="s">
        <v>167</v>
      </c>
      <c r="AW151" s="15" t="s">
        <v>31</v>
      </c>
      <c r="AX151" s="15" t="s">
        <v>19</v>
      </c>
      <c r="AY151" s="173" t="s">
        <v>160</v>
      </c>
    </row>
    <row r="152" spans="1:65" s="2" customFormat="1" ht="16.5" customHeight="1" x14ac:dyDescent="0.2">
      <c r="A152" s="30"/>
      <c r="B152" s="142"/>
      <c r="C152" s="143" t="s">
        <v>196</v>
      </c>
      <c r="D152" s="143" t="s">
        <v>162</v>
      </c>
      <c r="E152" s="144" t="s">
        <v>197</v>
      </c>
      <c r="F152" s="145" t="s">
        <v>198</v>
      </c>
      <c r="G152" s="146" t="s">
        <v>179</v>
      </c>
      <c r="H152" s="147">
        <v>15.952999999999999</v>
      </c>
      <c r="I152" s="148">
        <v>0</v>
      </c>
      <c r="J152" s="148">
        <f>ROUND(I152*H152,2)</f>
        <v>0</v>
      </c>
      <c r="K152" s="145" t="s">
        <v>166</v>
      </c>
      <c r="L152" s="31"/>
      <c r="M152" s="149" t="s">
        <v>1</v>
      </c>
      <c r="N152" s="150" t="s">
        <v>39</v>
      </c>
      <c r="O152" s="151">
        <v>9.7000000000000003E-2</v>
      </c>
      <c r="P152" s="151">
        <f>O152*H152</f>
        <v>1.5474410000000001</v>
      </c>
      <c r="Q152" s="151">
        <v>0</v>
      </c>
      <c r="R152" s="151">
        <f>Q152*H152</f>
        <v>0</v>
      </c>
      <c r="S152" s="151">
        <v>0</v>
      </c>
      <c r="T152" s="152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3" t="s">
        <v>167</v>
      </c>
      <c r="AT152" s="153" t="s">
        <v>162</v>
      </c>
      <c r="AU152" s="153" t="s">
        <v>81</v>
      </c>
      <c r="AY152" s="18" t="s">
        <v>160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8" t="s">
        <v>19</v>
      </c>
      <c r="BK152" s="154">
        <f>ROUND(I152*H152,2)</f>
        <v>0</v>
      </c>
      <c r="BL152" s="18" t="s">
        <v>167</v>
      </c>
      <c r="BM152" s="153" t="s">
        <v>199</v>
      </c>
    </row>
    <row r="153" spans="1:65" s="2" customFormat="1" ht="29.25" x14ac:dyDescent="0.2">
      <c r="A153" s="30"/>
      <c r="B153" s="31"/>
      <c r="C153" s="30"/>
      <c r="D153" s="155" t="s">
        <v>169</v>
      </c>
      <c r="E153" s="30"/>
      <c r="F153" s="156" t="s">
        <v>200</v>
      </c>
      <c r="G153" s="30"/>
      <c r="H153" s="30"/>
      <c r="I153" s="30"/>
      <c r="J153" s="30"/>
      <c r="K153" s="30"/>
      <c r="L153" s="31"/>
      <c r="M153" s="157"/>
      <c r="N153" s="158"/>
      <c r="O153" s="56"/>
      <c r="P153" s="56"/>
      <c r="Q153" s="56"/>
      <c r="R153" s="56"/>
      <c r="S153" s="56"/>
      <c r="T153" s="57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T153" s="18" t="s">
        <v>169</v>
      </c>
      <c r="AU153" s="18" t="s">
        <v>81</v>
      </c>
    </row>
    <row r="154" spans="1:65" s="13" customFormat="1" x14ac:dyDescent="0.2">
      <c r="B154" s="159"/>
      <c r="D154" s="155" t="s">
        <v>171</v>
      </c>
      <c r="E154" s="160" t="s">
        <v>1</v>
      </c>
      <c r="F154" s="161" t="s">
        <v>201</v>
      </c>
      <c r="H154" s="160" t="s">
        <v>1</v>
      </c>
      <c r="L154" s="159"/>
      <c r="M154" s="162"/>
      <c r="N154" s="163"/>
      <c r="O154" s="163"/>
      <c r="P154" s="163"/>
      <c r="Q154" s="163"/>
      <c r="R154" s="163"/>
      <c r="S154" s="163"/>
      <c r="T154" s="164"/>
      <c r="AT154" s="160" t="s">
        <v>171</v>
      </c>
      <c r="AU154" s="160" t="s">
        <v>81</v>
      </c>
      <c r="AV154" s="13" t="s">
        <v>19</v>
      </c>
      <c r="AW154" s="13" t="s">
        <v>31</v>
      </c>
      <c r="AX154" s="13" t="s">
        <v>74</v>
      </c>
      <c r="AY154" s="160" t="s">
        <v>160</v>
      </c>
    </row>
    <row r="155" spans="1:65" s="14" customFormat="1" x14ac:dyDescent="0.2">
      <c r="B155" s="165"/>
      <c r="D155" s="155" t="s">
        <v>171</v>
      </c>
      <c r="E155" s="166" t="s">
        <v>1</v>
      </c>
      <c r="F155" s="167" t="s">
        <v>661</v>
      </c>
      <c r="H155" s="168">
        <v>7.7030000000000003</v>
      </c>
      <c r="L155" s="165"/>
      <c r="M155" s="169"/>
      <c r="N155" s="170"/>
      <c r="O155" s="170"/>
      <c r="P155" s="170"/>
      <c r="Q155" s="170"/>
      <c r="R155" s="170"/>
      <c r="S155" s="170"/>
      <c r="T155" s="171"/>
      <c r="AT155" s="166" t="s">
        <v>171</v>
      </c>
      <c r="AU155" s="166" t="s">
        <v>81</v>
      </c>
      <c r="AV155" s="14" t="s">
        <v>81</v>
      </c>
      <c r="AW155" s="14" t="s">
        <v>31</v>
      </c>
      <c r="AX155" s="14" t="s">
        <v>74</v>
      </c>
      <c r="AY155" s="166" t="s">
        <v>160</v>
      </c>
    </row>
    <row r="156" spans="1:65" s="13" customFormat="1" x14ac:dyDescent="0.2">
      <c r="B156" s="159"/>
      <c r="D156" s="155" t="s">
        <v>171</v>
      </c>
      <c r="E156" s="160" t="s">
        <v>1</v>
      </c>
      <c r="F156" s="161" t="s">
        <v>203</v>
      </c>
      <c r="H156" s="160" t="s">
        <v>1</v>
      </c>
      <c r="L156" s="159"/>
      <c r="M156" s="162"/>
      <c r="N156" s="163"/>
      <c r="O156" s="163"/>
      <c r="P156" s="163"/>
      <c r="Q156" s="163"/>
      <c r="R156" s="163"/>
      <c r="S156" s="163"/>
      <c r="T156" s="164"/>
      <c r="AT156" s="160" t="s">
        <v>171</v>
      </c>
      <c r="AU156" s="160" t="s">
        <v>81</v>
      </c>
      <c r="AV156" s="13" t="s">
        <v>19</v>
      </c>
      <c r="AW156" s="13" t="s">
        <v>31</v>
      </c>
      <c r="AX156" s="13" t="s">
        <v>74</v>
      </c>
      <c r="AY156" s="160" t="s">
        <v>160</v>
      </c>
    </row>
    <row r="157" spans="1:65" s="14" customFormat="1" x14ac:dyDescent="0.2">
      <c r="B157" s="165"/>
      <c r="D157" s="155" t="s">
        <v>171</v>
      </c>
      <c r="E157" s="166" t="s">
        <v>1</v>
      </c>
      <c r="F157" s="167" t="s">
        <v>662</v>
      </c>
      <c r="H157" s="168">
        <v>8.25</v>
      </c>
      <c r="L157" s="165"/>
      <c r="M157" s="169"/>
      <c r="N157" s="170"/>
      <c r="O157" s="170"/>
      <c r="P157" s="170"/>
      <c r="Q157" s="170"/>
      <c r="R157" s="170"/>
      <c r="S157" s="170"/>
      <c r="T157" s="171"/>
      <c r="AT157" s="166" t="s">
        <v>171</v>
      </c>
      <c r="AU157" s="166" t="s">
        <v>81</v>
      </c>
      <c r="AV157" s="14" t="s">
        <v>81</v>
      </c>
      <c r="AW157" s="14" t="s">
        <v>31</v>
      </c>
      <c r="AX157" s="14" t="s">
        <v>74</v>
      </c>
      <c r="AY157" s="166" t="s">
        <v>160</v>
      </c>
    </row>
    <row r="158" spans="1:65" s="15" customFormat="1" x14ac:dyDescent="0.2">
      <c r="B158" s="172"/>
      <c r="D158" s="155" t="s">
        <v>171</v>
      </c>
      <c r="E158" s="173" t="s">
        <v>1</v>
      </c>
      <c r="F158" s="174" t="s">
        <v>176</v>
      </c>
      <c r="H158" s="175">
        <v>15.952999999999999</v>
      </c>
      <c r="L158" s="172"/>
      <c r="M158" s="176"/>
      <c r="N158" s="177"/>
      <c r="O158" s="177"/>
      <c r="P158" s="177"/>
      <c r="Q158" s="177"/>
      <c r="R158" s="177"/>
      <c r="S158" s="177"/>
      <c r="T158" s="178"/>
      <c r="AT158" s="173" t="s">
        <v>171</v>
      </c>
      <c r="AU158" s="173" t="s">
        <v>81</v>
      </c>
      <c r="AV158" s="15" t="s">
        <v>167</v>
      </c>
      <c r="AW158" s="15" t="s">
        <v>31</v>
      </c>
      <c r="AX158" s="15" t="s">
        <v>19</v>
      </c>
      <c r="AY158" s="173" t="s">
        <v>160</v>
      </c>
    </row>
    <row r="159" spans="1:65" s="2" customFormat="1" ht="24" customHeight="1" x14ac:dyDescent="0.2">
      <c r="A159" s="30"/>
      <c r="B159" s="142"/>
      <c r="C159" s="143" t="s">
        <v>205</v>
      </c>
      <c r="D159" s="143" t="s">
        <v>162</v>
      </c>
      <c r="E159" s="144" t="s">
        <v>206</v>
      </c>
      <c r="F159" s="145" t="s">
        <v>207</v>
      </c>
      <c r="G159" s="146" t="s">
        <v>179</v>
      </c>
      <c r="H159" s="147">
        <v>92.623000000000005</v>
      </c>
      <c r="I159" s="148">
        <v>0</v>
      </c>
      <c r="J159" s="148">
        <f>ROUND(I159*H159,2)</f>
        <v>0</v>
      </c>
      <c r="K159" s="145" t="s">
        <v>166</v>
      </c>
      <c r="L159" s="31"/>
      <c r="M159" s="149" t="s">
        <v>1</v>
      </c>
      <c r="N159" s="150" t="s">
        <v>39</v>
      </c>
      <c r="O159" s="151">
        <v>1.2450000000000001</v>
      </c>
      <c r="P159" s="151">
        <f>O159*H159</f>
        <v>115.31563500000001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3" t="s">
        <v>167</v>
      </c>
      <c r="AT159" s="153" t="s">
        <v>162</v>
      </c>
      <c r="AU159" s="153" t="s">
        <v>81</v>
      </c>
      <c r="AY159" s="18" t="s">
        <v>160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8" t="s">
        <v>19</v>
      </c>
      <c r="BK159" s="154">
        <f>ROUND(I159*H159,2)</f>
        <v>0</v>
      </c>
      <c r="BL159" s="18" t="s">
        <v>167</v>
      </c>
      <c r="BM159" s="153" t="s">
        <v>208</v>
      </c>
    </row>
    <row r="160" spans="1:65" s="2" customFormat="1" ht="29.25" x14ac:dyDescent="0.2">
      <c r="A160" s="30"/>
      <c r="B160" s="31"/>
      <c r="C160" s="30"/>
      <c r="D160" s="155" t="s">
        <v>169</v>
      </c>
      <c r="E160" s="30"/>
      <c r="F160" s="156" t="s">
        <v>209</v>
      </c>
      <c r="G160" s="30"/>
      <c r="H160" s="30"/>
      <c r="I160" s="30"/>
      <c r="J160" s="30"/>
      <c r="K160" s="30"/>
      <c r="L160" s="31"/>
      <c r="M160" s="157"/>
      <c r="N160" s="158"/>
      <c r="O160" s="56"/>
      <c r="P160" s="56"/>
      <c r="Q160" s="56"/>
      <c r="R160" s="56"/>
      <c r="S160" s="56"/>
      <c r="T160" s="57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8" t="s">
        <v>169</v>
      </c>
      <c r="AU160" s="18" t="s">
        <v>81</v>
      </c>
    </row>
    <row r="161" spans="2:51" s="13" customFormat="1" x14ac:dyDescent="0.2">
      <c r="B161" s="159"/>
      <c r="D161" s="155" t="s">
        <v>171</v>
      </c>
      <c r="E161" s="160" t="s">
        <v>1</v>
      </c>
      <c r="F161" s="161" t="s">
        <v>201</v>
      </c>
      <c r="H161" s="160" t="s">
        <v>1</v>
      </c>
      <c r="L161" s="159"/>
      <c r="M161" s="162"/>
      <c r="N161" s="163"/>
      <c r="O161" s="163"/>
      <c r="P161" s="163"/>
      <c r="Q161" s="163"/>
      <c r="R161" s="163"/>
      <c r="S161" s="163"/>
      <c r="T161" s="164"/>
      <c r="AT161" s="160" t="s">
        <v>171</v>
      </c>
      <c r="AU161" s="160" t="s">
        <v>81</v>
      </c>
      <c r="AV161" s="13" t="s">
        <v>19</v>
      </c>
      <c r="AW161" s="13" t="s">
        <v>31</v>
      </c>
      <c r="AX161" s="13" t="s">
        <v>74</v>
      </c>
      <c r="AY161" s="160" t="s">
        <v>160</v>
      </c>
    </row>
    <row r="162" spans="2:51" s="14" customFormat="1" x14ac:dyDescent="0.2">
      <c r="B162" s="165"/>
      <c r="D162" s="155" t="s">
        <v>171</v>
      </c>
      <c r="E162" s="166" t="s">
        <v>1</v>
      </c>
      <c r="F162" s="167" t="s">
        <v>663</v>
      </c>
      <c r="H162" s="168">
        <v>7.65</v>
      </c>
      <c r="L162" s="165"/>
      <c r="M162" s="169"/>
      <c r="N162" s="170"/>
      <c r="O162" s="170"/>
      <c r="P162" s="170"/>
      <c r="Q162" s="170"/>
      <c r="R162" s="170"/>
      <c r="S162" s="170"/>
      <c r="T162" s="171"/>
      <c r="AT162" s="166" t="s">
        <v>171</v>
      </c>
      <c r="AU162" s="166" t="s">
        <v>81</v>
      </c>
      <c r="AV162" s="14" t="s">
        <v>81</v>
      </c>
      <c r="AW162" s="14" t="s">
        <v>31</v>
      </c>
      <c r="AX162" s="14" t="s">
        <v>74</v>
      </c>
      <c r="AY162" s="166" t="s">
        <v>160</v>
      </c>
    </row>
    <row r="163" spans="2:51" s="13" customFormat="1" x14ac:dyDescent="0.2">
      <c r="B163" s="159"/>
      <c r="D163" s="155" t="s">
        <v>171</v>
      </c>
      <c r="E163" s="160" t="s">
        <v>1</v>
      </c>
      <c r="F163" s="161" t="s">
        <v>212</v>
      </c>
      <c r="H163" s="160" t="s">
        <v>1</v>
      </c>
      <c r="L163" s="159"/>
      <c r="M163" s="162"/>
      <c r="N163" s="163"/>
      <c r="O163" s="163"/>
      <c r="P163" s="163"/>
      <c r="Q163" s="163"/>
      <c r="R163" s="163"/>
      <c r="S163" s="163"/>
      <c r="T163" s="164"/>
      <c r="AT163" s="160" t="s">
        <v>171</v>
      </c>
      <c r="AU163" s="160" t="s">
        <v>81</v>
      </c>
      <c r="AV163" s="13" t="s">
        <v>19</v>
      </c>
      <c r="AW163" s="13" t="s">
        <v>31</v>
      </c>
      <c r="AX163" s="13" t="s">
        <v>74</v>
      </c>
      <c r="AY163" s="160" t="s">
        <v>160</v>
      </c>
    </row>
    <row r="164" spans="2:51" s="14" customFormat="1" x14ac:dyDescent="0.2">
      <c r="B164" s="165"/>
      <c r="D164" s="155" t="s">
        <v>171</v>
      </c>
      <c r="E164" s="166" t="s">
        <v>1</v>
      </c>
      <c r="F164" s="167" t="s">
        <v>664</v>
      </c>
      <c r="H164" s="168">
        <v>71.561000000000007</v>
      </c>
      <c r="L164" s="165"/>
      <c r="M164" s="169"/>
      <c r="N164" s="170"/>
      <c r="O164" s="170"/>
      <c r="P164" s="170"/>
      <c r="Q164" s="170"/>
      <c r="R164" s="170"/>
      <c r="S164" s="170"/>
      <c r="T164" s="171"/>
      <c r="AT164" s="166" t="s">
        <v>171</v>
      </c>
      <c r="AU164" s="166" t="s">
        <v>81</v>
      </c>
      <c r="AV164" s="14" t="s">
        <v>81</v>
      </c>
      <c r="AW164" s="14" t="s">
        <v>31</v>
      </c>
      <c r="AX164" s="14" t="s">
        <v>74</v>
      </c>
      <c r="AY164" s="166" t="s">
        <v>160</v>
      </c>
    </row>
    <row r="165" spans="2:51" s="13" customFormat="1" x14ac:dyDescent="0.2">
      <c r="B165" s="159"/>
      <c r="D165" s="155" t="s">
        <v>171</v>
      </c>
      <c r="E165" s="160" t="s">
        <v>1</v>
      </c>
      <c r="F165" s="161" t="s">
        <v>214</v>
      </c>
      <c r="H165" s="160" t="s">
        <v>1</v>
      </c>
      <c r="L165" s="159"/>
      <c r="M165" s="162"/>
      <c r="N165" s="163"/>
      <c r="O165" s="163"/>
      <c r="P165" s="163"/>
      <c r="Q165" s="163"/>
      <c r="R165" s="163"/>
      <c r="S165" s="163"/>
      <c r="T165" s="164"/>
      <c r="AT165" s="160" t="s">
        <v>171</v>
      </c>
      <c r="AU165" s="160" t="s">
        <v>81</v>
      </c>
      <c r="AV165" s="13" t="s">
        <v>19</v>
      </c>
      <c r="AW165" s="13" t="s">
        <v>31</v>
      </c>
      <c r="AX165" s="13" t="s">
        <v>74</v>
      </c>
      <c r="AY165" s="160" t="s">
        <v>160</v>
      </c>
    </row>
    <row r="166" spans="2:51" s="14" customFormat="1" x14ac:dyDescent="0.2">
      <c r="B166" s="165"/>
      <c r="D166" s="155" t="s">
        <v>171</v>
      </c>
      <c r="E166" s="166" t="s">
        <v>1</v>
      </c>
      <c r="F166" s="167" t="s">
        <v>665</v>
      </c>
      <c r="H166" s="168">
        <v>30.774000000000001</v>
      </c>
      <c r="L166" s="165"/>
      <c r="M166" s="169"/>
      <c r="N166" s="170"/>
      <c r="O166" s="170"/>
      <c r="P166" s="170"/>
      <c r="Q166" s="170"/>
      <c r="R166" s="170"/>
      <c r="S166" s="170"/>
      <c r="T166" s="171"/>
      <c r="AT166" s="166" t="s">
        <v>171</v>
      </c>
      <c r="AU166" s="166" t="s">
        <v>81</v>
      </c>
      <c r="AV166" s="14" t="s">
        <v>81</v>
      </c>
      <c r="AW166" s="14" t="s">
        <v>31</v>
      </c>
      <c r="AX166" s="14" t="s">
        <v>74</v>
      </c>
      <c r="AY166" s="166" t="s">
        <v>160</v>
      </c>
    </row>
    <row r="167" spans="2:51" s="16" customFormat="1" x14ac:dyDescent="0.2">
      <c r="B167" s="179"/>
      <c r="D167" s="155" t="s">
        <v>171</v>
      </c>
      <c r="E167" s="180" t="s">
        <v>1</v>
      </c>
      <c r="F167" s="181" t="s">
        <v>216</v>
      </c>
      <c r="H167" s="182">
        <v>109.985</v>
      </c>
      <c r="L167" s="179"/>
      <c r="M167" s="183"/>
      <c r="N167" s="184"/>
      <c r="O167" s="184"/>
      <c r="P167" s="184"/>
      <c r="Q167" s="184"/>
      <c r="R167" s="184"/>
      <c r="S167" s="184"/>
      <c r="T167" s="185"/>
      <c r="AT167" s="180" t="s">
        <v>171</v>
      </c>
      <c r="AU167" s="180" t="s">
        <v>81</v>
      </c>
      <c r="AV167" s="16" t="s">
        <v>183</v>
      </c>
      <c r="AW167" s="16" t="s">
        <v>31</v>
      </c>
      <c r="AX167" s="16" t="s">
        <v>74</v>
      </c>
      <c r="AY167" s="180" t="s">
        <v>160</v>
      </c>
    </row>
    <row r="168" spans="2:51" s="13" customFormat="1" x14ac:dyDescent="0.2">
      <c r="B168" s="159"/>
      <c r="D168" s="155" t="s">
        <v>171</v>
      </c>
      <c r="E168" s="160" t="s">
        <v>1</v>
      </c>
      <c r="F168" s="161" t="s">
        <v>666</v>
      </c>
      <c r="H168" s="160" t="s">
        <v>1</v>
      </c>
      <c r="L168" s="159"/>
      <c r="M168" s="162"/>
      <c r="N168" s="163"/>
      <c r="O168" s="163"/>
      <c r="P168" s="163"/>
      <c r="Q168" s="163"/>
      <c r="R168" s="163"/>
      <c r="S168" s="163"/>
      <c r="T168" s="164"/>
      <c r="AT168" s="160" t="s">
        <v>171</v>
      </c>
      <c r="AU168" s="160" t="s">
        <v>81</v>
      </c>
      <c r="AV168" s="13" t="s">
        <v>19</v>
      </c>
      <c r="AW168" s="13" t="s">
        <v>31</v>
      </c>
      <c r="AX168" s="13" t="s">
        <v>74</v>
      </c>
      <c r="AY168" s="160" t="s">
        <v>160</v>
      </c>
    </row>
    <row r="169" spans="2:51" s="13" customFormat="1" x14ac:dyDescent="0.2">
      <c r="B169" s="159"/>
      <c r="D169" s="155" t="s">
        <v>171</v>
      </c>
      <c r="E169" s="160" t="s">
        <v>1</v>
      </c>
      <c r="F169" s="161" t="s">
        <v>667</v>
      </c>
      <c r="H169" s="160" t="s">
        <v>1</v>
      </c>
      <c r="L169" s="159"/>
      <c r="M169" s="162"/>
      <c r="N169" s="163"/>
      <c r="O169" s="163"/>
      <c r="P169" s="163"/>
      <c r="Q169" s="163"/>
      <c r="R169" s="163"/>
      <c r="S169" s="163"/>
      <c r="T169" s="164"/>
      <c r="AT169" s="160" t="s">
        <v>171</v>
      </c>
      <c r="AU169" s="160" t="s">
        <v>81</v>
      </c>
      <c r="AV169" s="13" t="s">
        <v>19</v>
      </c>
      <c r="AW169" s="13" t="s">
        <v>31</v>
      </c>
      <c r="AX169" s="13" t="s">
        <v>74</v>
      </c>
      <c r="AY169" s="160" t="s">
        <v>160</v>
      </c>
    </row>
    <row r="170" spans="2:51" s="14" customFormat="1" x14ac:dyDescent="0.2">
      <c r="B170" s="165"/>
      <c r="D170" s="155" t="s">
        <v>171</v>
      </c>
      <c r="E170" s="166" t="s">
        <v>1</v>
      </c>
      <c r="F170" s="167" t="s">
        <v>668</v>
      </c>
      <c r="H170" s="168">
        <v>-14.234</v>
      </c>
      <c r="L170" s="165"/>
      <c r="M170" s="169"/>
      <c r="N170" s="170"/>
      <c r="O170" s="170"/>
      <c r="P170" s="170"/>
      <c r="Q170" s="170"/>
      <c r="R170" s="170"/>
      <c r="S170" s="170"/>
      <c r="T170" s="171"/>
      <c r="AT170" s="166" t="s">
        <v>171</v>
      </c>
      <c r="AU170" s="166" t="s">
        <v>81</v>
      </c>
      <c r="AV170" s="14" t="s">
        <v>81</v>
      </c>
      <c r="AW170" s="14" t="s">
        <v>31</v>
      </c>
      <c r="AX170" s="14" t="s">
        <v>74</v>
      </c>
      <c r="AY170" s="166" t="s">
        <v>160</v>
      </c>
    </row>
    <row r="171" spans="2:51" s="13" customFormat="1" x14ac:dyDescent="0.2">
      <c r="B171" s="159"/>
      <c r="D171" s="155" t="s">
        <v>171</v>
      </c>
      <c r="E171" s="160" t="s">
        <v>1</v>
      </c>
      <c r="F171" s="161" t="s">
        <v>219</v>
      </c>
      <c r="H171" s="160" t="s">
        <v>1</v>
      </c>
      <c r="L171" s="159"/>
      <c r="M171" s="162"/>
      <c r="N171" s="163"/>
      <c r="O171" s="163"/>
      <c r="P171" s="163"/>
      <c r="Q171" s="163"/>
      <c r="R171" s="163"/>
      <c r="S171" s="163"/>
      <c r="T171" s="164"/>
      <c r="AT171" s="160" t="s">
        <v>171</v>
      </c>
      <c r="AU171" s="160" t="s">
        <v>81</v>
      </c>
      <c r="AV171" s="13" t="s">
        <v>19</v>
      </c>
      <c r="AW171" s="13" t="s">
        <v>31</v>
      </c>
      <c r="AX171" s="13" t="s">
        <v>74</v>
      </c>
      <c r="AY171" s="160" t="s">
        <v>160</v>
      </c>
    </row>
    <row r="172" spans="2:51" s="14" customFormat="1" x14ac:dyDescent="0.2">
      <c r="B172" s="165"/>
      <c r="D172" s="155" t="s">
        <v>171</v>
      </c>
      <c r="E172" s="166" t="s">
        <v>1</v>
      </c>
      <c r="F172" s="167" t="s">
        <v>669</v>
      </c>
      <c r="H172" s="168">
        <v>-0.85099999999999998</v>
      </c>
      <c r="L172" s="165"/>
      <c r="M172" s="169"/>
      <c r="N172" s="170"/>
      <c r="O172" s="170"/>
      <c r="P172" s="170"/>
      <c r="Q172" s="170"/>
      <c r="R172" s="170"/>
      <c r="S172" s="170"/>
      <c r="T172" s="171"/>
      <c r="AT172" s="166" t="s">
        <v>171</v>
      </c>
      <c r="AU172" s="166" t="s">
        <v>81</v>
      </c>
      <c r="AV172" s="14" t="s">
        <v>81</v>
      </c>
      <c r="AW172" s="14" t="s">
        <v>31</v>
      </c>
      <c r="AX172" s="14" t="s">
        <v>74</v>
      </c>
      <c r="AY172" s="166" t="s">
        <v>160</v>
      </c>
    </row>
    <row r="173" spans="2:51" s="13" customFormat="1" x14ac:dyDescent="0.2">
      <c r="B173" s="159"/>
      <c r="D173" s="155" t="s">
        <v>171</v>
      </c>
      <c r="E173" s="160" t="s">
        <v>1</v>
      </c>
      <c r="F173" s="161" t="s">
        <v>221</v>
      </c>
      <c r="H173" s="160" t="s">
        <v>1</v>
      </c>
      <c r="L173" s="159"/>
      <c r="M173" s="162"/>
      <c r="N173" s="163"/>
      <c r="O173" s="163"/>
      <c r="P173" s="163"/>
      <c r="Q173" s="163"/>
      <c r="R173" s="163"/>
      <c r="S173" s="163"/>
      <c r="T173" s="164"/>
      <c r="AT173" s="160" t="s">
        <v>171</v>
      </c>
      <c r="AU173" s="160" t="s">
        <v>81</v>
      </c>
      <c r="AV173" s="13" t="s">
        <v>19</v>
      </c>
      <c r="AW173" s="13" t="s">
        <v>31</v>
      </c>
      <c r="AX173" s="13" t="s">
        <v>74</v>
      </c>
      <c r="AY173" s="160" t="s">
        <v>160</v>
      </c>
    </row>
    <row r="174" spans="2:51" s="14" customFormat="1" x14ac:dyDescent="0.2">
      <c r="B174" s="165"/>
      <c r="D174" s="155" t="s">
        <v>171</v>
      </c>
      <c r="E174" s="166" t="s">
        <v>1</v>
      </c>
      <c r="F174" s="167" t="s">
        <v>670</v>
      </c>
      <c r="H174" s="168">
        <v>-0.94399999999999995</v>
      </c>
      <c r="L174" s="165"/>
      <c r="M174" s="169"/>
      <c r="N174" s="170"/>
      <c r="O174" s="170"/>
      <c r="P174" s="170"/>
      <c r="Q174" s="170"/>
      <c r="R174" s="170"/>
      <c r="S174" s="170"/>
      <c r="T174" s="171"/>
      <c r="AT174" s="166" t="s">
        <v>171</v>
      </c>
      <c r="AU174" s="166" t="s">
        <v>81</v>
      </c>
      <c r="AV174" s="14" t="s">
        <v>81</v>
      </c>
      <c r="AW174" s="14" t="s">
        <v>31</v>
      </c>
      <c r="AX174" s="14" t="s">
        <v>74</v>
      </c>
      <c r="AY174" s="166" t="s">
        <v>160</v>
      </c>
    </row>
    <row r="175" spans="2:51" s="14" customFormat="1" x14ac:dyDescent="0.2">
      <c r="B175" s="165"/>
      <c r="D175" s="155" t="s">
        <v>171</v>
      </c>
      <c r="E175" s="166" t="s">
        <v>1</v>
      </c>
      <c r="F175" s="167" t="s">
        <v>671</v>
      </c>
      <c r="H175" s="168">
        <v>-0.97099999999999997</v>
      </c>
      <c r="L175" s="165"/>
      <c r="M175" s="169"/>
      <c r="N175" s="170"/>
      <c r="O175" s="170"/>
      <c r="P175" s="170"/>
      <c r="Q175" s="170"/>
      <c r="R175" s="170"/>
      <c r="S175" s="170"/>
      <c r="T175" s="171"/>
      <c r="AT175" s="166" t="s">
        <v>171</v>
      </c>
      <c r="AU175" s="166" t="s">
        <v>81</v>
      </c>
      <c r="AV175" s="14" t="s">
        <v>81</v>
      </c>
      <c r="AW175" s="14" t="s">
        <v>31</v>
      </c>
      <c r="AX175" s="14" t="s">
        <v>74</v>
      </c>
      <c r="AY175" s="166" t="s">
        <v>160</v>
      </c>
    </row>
    <row r="176" spans="2:51" s="13" customFormat="1" x14ac:dyDescent="0.2">
      <c r="B176" s="159"/>
      <c r="D176" s="155" t="s">
        <v>171</v>
      </c>
      <c r="E176" s="160" t="s">
        <v>1</v>
      </c>
      <c r="F176" s="161" t="s">
        <v>672</v>
      </c>
      <c r="H176" s="160" t="s">
        <v>1</v>
      </c>
      <c r="L176" s="159"/>
      <c r="M176" s="162"/>
      <c r="N176" s="163"/>
      <c r="O176" s="163"/>
      <c r="P176" s="163"/>
      <c r="Q176" s="163"/>
      <c r="R176" s="163"/>
      <c r="S176" s="163"/>
      <c r="T176" s="164"/>
      <c r="AT176" s="160" t="s">
        <v>171</v>
      </c>
      <c r="AU176" s="160" t="s">
        <v>81</v>
      </c>
      <c r="AV176" s="13" t="s">
        <v>19</v>
      </c>
      <c r="AW176" s="13" t="s">
        <v>31</v>
      </c>
      <c r="AX176" s="13" t="s">
        <v>74</v>
      </c>
      <c r="AY176" s="160" t="s">
        <v>160</v>
      </c>
    </row>
    <row r="177" spans="1:65" s="14" customFormat="1" x14ac:dyDescent="0.2">
      <c r="B177" s="165"/>
      <c r="D177" s="155" t="s">
        <v>171</v>
      </c>
      <c r="E177" s="166" t="s">
        <v>1</v>
      </c>
      <c r="F177" s="167" t="s">
        <v>673</v>
      </c>
      <c r="H177" s="168">
        <v>-0.36199999999999999</v>
      </c>
      <c r="L177" s="165"/>
      <c r="M177" s="169"/>
      <c r="N177" s="170"/>
      <c r="O177" s="170"/>
      <c r="P177" s="170"/>
      <c r="Q177" s="170"/>
      <c r="R177" s="170"/>
      <c r="S177" s="170"/>
      <c r="T177" s="171"/>
      <c r="AT177" s="166" t="s">
        <v>171</v>
      </c>
      <c r="AU177" s="166" t="s">
        <v>81</v>
      </c>
      <c r="AV177" s="14" t="s">
        <v>81</v>
      </c>
      <c r="AW177" s="14" t="s">
        <v>31</v>
      </c>
      <c r="AX177" s="14" t="s">
        <v>74</v>
      </c>
      <c r="AY177" s="166" t="s">
        <v>160</v>
      </c>
    </row>
    <row r="178" spans="1:65" s="16" customFormat="1" x14ac:dyDescent="0.2">
      <c r="B178" s="179"/>
      <c r="D178" s="155" t="s">
        <v>171</v>
      </c>
      <c r="E178" s="180" t="s">
        <v>1</v>
      </c>
      <c r="F178" s="181" t="s">
        <v>216</v>
      </c>
      <c r="H178" s="182">
        <v>-17.361999999999998</v>
      </c>
      <c r="L178" s="179"/>
      <c r="M178" s="183"/>
      <c r="N178" s="184"/>
      <c r="O178" s="184"/>
      <c r="P178" s="184"/>
      <c r="Q178" s="184"/>
      <c r="R178" s="184"/>
      <c r="S178" s="184"/>
      <c r="T178" s="185"/>
      <c r="AT178" s="180" t="s">
        <v>171</v>
      </c>
      <c r="AU178" s="180" t="s">
        <v>81</v>
      </c>
      <c r="AV178" s="16" t="s">
        <v>183</v>
      </c>
      <c r="AW178" s="16" t="s">
        <v>31</v>
      </c>
      <c r="AX178" s="16" t="s">
        <v>74</v>
      </c>
      <c r="AY178" s="180" t="s">
        <v>160</v>
      </c>
    </row>
    <row r="179" spans="1:65" s="15" customFormat="1" x14ac:dyDescent="0.2">
      <c r="B179" s="172"/>
      <c r="D179" s="155" t="s">
        <v>171</v>
      </c>
      <c r="E179" s="173" t="s">
        <v>1</v>
      </c>
      <c r="F179" s="174" t="s">
        <v>176</v>
      </c>
      <c r="H179" s="175">
        <v>92.623000000000005</v>
      </c>
      <c r="L179" s="172"/>
      <c r="M179" s="176"/>
      <c r="N179" s="177"/>
      <c r="O179" s="177"/>
      <c r="P179" s="177"/>
      <c r="Q179" s="177"/>
      <c r="R179" s="177"/>
      <c r="S179" s="177"/>
      <c r="T179" s="178"/>
      <c r="AT179" s="173" t="s">
        <v>171</v>
      </c>
      <c r="AU179" s="173" t="s">
        <v>81</v>
      </c>
      <c r="AV179" s="15" t="s">
        <v>167</v>
      </c>
      <c r="AW179" s="15" t="s">
        <v>31</v>
      </c>
      <c r="AX179" s="15" t="s">
        <v>19</v>
      </c>
      <c r="AY179" s="173" t="s">
        <v>160</v>
      </c>
    </row>
    <row r="180" spans="1:65" s="2" customFormat="1" ht="24" customHeight="1" x14ac:dyDescent="0.2">
      <c r="A180" s="30"/>
      <c r="B180" s="142"/>
      <c r="C180" s="143" t="s">
        <v>225</v>
      </c>
      <c r="D180" s="143" t="s">
        <v>162</v>
      </c>
      <c r="E180" s="144" t="s">
        <v>226</v>
      </c>
      <c r="F180" s="145" t="s">
        <v>227</v>
      </c>
      <c r="G180" s="146" t="s">
        <v>179</v>
      </c>
      <c r="H180" s="147">
        <v>92.623000000000005</v>
      </c>
      <c r="I180" s="148">
        <v>0</v>
      </c>
      <c r="J180" s="148">
        <f>ROUND(I180*H180,2)</f>
        <v>0</v>
      </c>
      <c r="K180" s="145" t="s">
        <v>166</v>
      </c>
      <c r="L180" s="31"/>
      <c r="M180" s="149" t="s">
        <v>1</v>
      </c>
      <c r="N180" s="150" t="s">
        <v>39</v>
      </c>
      <c r="O180" s="151">
        <v>0.14099999999999999</v>
      </c>
      <c r="P180" s="151">
        <f>O180*H180</f>
        <v>13.059842999999999</v>
      </c>
      <c r="Q180" s="151">
        <v>0</v>
      </c>
      <c r="R180" s="151">
        <f>Q180*H180</f>
        <v>0</v>
      </c>
      <c r="S180" s="151">
        <v>0</v>
      </c>
      <c r="T180" s="152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3" t="s">
        <v>167</v>
      </c>
      <c r="AT180" s="153" t="s">
        <v>162</v>
      </c>
      <c r="AU180" s="153" t="s">
        <v>81</v>
      </c>
      <c r="AY180" s="18" t="s">
        <v>160</v>
      </c>
      <c r="BE180" s="154">
        <f>IF(N180="základní",J180,0)</f>
        <v>0</v>
      </c>
      <c r="BF180" s="154">
        <f>IF(N180="snížená",J180,0)</f>
        <v>0</v>
      </c>
      <c r="BG180" s="154">
        <f>IF(N180="zákl. přenesená",J180,0)</f>
        <v>0</v>
      </c>
      <c r="BH180" s="154">
        <f>IF(N180="sníž. přenesená",J180,0)</f>
        <v>0</v>
      </c>
      <c r="BI180" s="154">
        <f>IF(N180="nulová",J180,0)</f>
        <v>0</v>
      </c>
      <c r="BJ180" s="18" t="s">
        <v>19</v>
      </c>
      <c r="BK180" s="154">
        <f>ROUND(I180*H180,2)</f>
        <v>0</v>
      </c>
      <c r="BL180" s="18" t="s">
        <v>167</v>
      </c>
      <c r="BM180" s="153" t="s">
        <v>228</v>
      </c>
    </row>
    <row r="181" spans="1:65" s="2" customFormat="1" ht="39" x14ac:dyDescent="0.2">
      <c r="A181" s="30"/>
      <c r="B181" s="31"/>
      <c r="C181" s="30"/>
      <c r="D181" s="155" t="s">
        <v>169</v>
      </c>
      <c r="E181" s="30"/>
      <c r="F181" s="156" t="s">
        <v>229</v>
      </c>
      <c r="G181" s="30"/>
      <c r="H181" s="30"/>
      <c r="I181" s="30"/>
      <c r="J181" s="30"/>
      <c r="K181" s="30"/>
      <c r="L181" s="31"/>
      <c r="M181" s="157"/>
      <c r="N181" s="158"/>
      <c r="O181" s="56"/>
      <c r="P181" s="56"/>
      <c r="Q181" s="56"/>
      <c r="R181" s="56"/>
      <c r="S181" s="56"/>
      <c r="T181" s="57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T181" s="18" t="s">
        <v>169</v>
      </c>
      <c r="AU181" s="18" t="s">
        <v>81</v>
      </c>
    </row>
    <row r="182" spans="1:65" s="14" customFormat="1" x14ac:dyDescent="0.2">
      <c r="B182" s="165"/>
      <c r="D182" s="155" t="s">
        <v>171</v>
      </c>
      <c r="E182" s="166" t="s">
        <v>1</v>
      </c>
      <c r="F182" s="167" t="s">
        <v>674</v>
      </c>
      <c r="H182" s="168">
        <v>92.623000000000005</v>
      </c>
      <c r="L182" s="165"/>
      <c r="M182" s="169"/>
      <c r="N182" s="170"/>
      <c r="O182" s="170"/>
      <c r="P182" s="170"/>
      <c r="Q182" s="170"/>
      <c r="R182" s="170"/>
      <c r="S182" s="170"/>
      <c r="T182" s="171"/>
      <c r="AT182" s="166" t="s">
        <v>171</v>
      </c>
      <c r="AU182" s="166" t="s">
        <v>81</v>
      </c>
      <c r="AV182" s="14" t="s">
        <v>81</v>
      </c>
      <c r="AW182" s="14" t="s">
        <v>31</v>
      </c>
      <c r="AX182" s="14" t="s">
        <v>19</v>
      </c>
      <c r="AY182" s="166" t="s">
        <v>160</v>
      </c>
    </row>
    <row r="183" spans="1:65" s="2" customFormat="1" ht="24" customHeight="1" x14ac:dyDescent="0.2">
      <c r="A183" s="30"/>
      <c r="B183" s="142"/>
      <c r="C183" s="143" t="s">
        <v>231</v>
      </c>
      <c r="D183" s="143" t="s">
        <v>162</v>
      </c>
      <c r="E183" s="144" t="s">
        <v>232</v>
      </c>
      <c r="F183" s="145" t="s">
        <v>233</v>
      </c>
      <c r="G183" s="146" t="s">
        <v>179</v>
      </c>
      <c r="H183" s="147">
        <v>46.311999999999998</v>
      </c>
      <c r="I183" s="148">
        <v>0</v>
      </c>
      <c r="J183" s="148">
        <f>ROUND(I183*H183,2)</f>
        <v>0</v>
      </c>
      <c r="K183" s="145" t="s">
        <v>166</v>
      </c>
      <c r="L183" s="31"/>
      <c r="M183" s="149" t="s">
        <v>1</v>
      </c>
      <c r="N183" s="150" t="s">
        <v>39</v>
      </c>
      <c r="O183" s="151">
        <v>0.08</v>
      </c>
      <c r="P183" s="151">
        <f>O183*H183</f>
        <v>3.7049599999999998</v>
      </c>
      <c r="Q183" s="151">
        <v>0</v>
      </c>
      <c r="R183" s="151">
        <f>Q183*H183</f>
        <v>0</v>
      </c>
      <c r="S183" s="151">
        <v>0</v>
      </c>
      <c r="T183" s="152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3" t="s">
        <v>167</v>
      </c>
      <c r="AT183" s="153" t="s">
        <v>162</v>
      </c>
      <c r="AU183" s="153" t="s">
        <v>81</v>
      </c>
      <c r="AY183" s="18" t="s">
        <v>160</v>
      </c>
      <c r="BE183" s="154">
        <f>IF(N183="základní",J183,0)</f>
        <v>0</v>
      </c>
      <c r="BF183" s="154">
        <f>IF(N183="snížená",J183,0)</f>
        <v>0</v>
      </c>
      <c r="BG183" s="154">
        <f>IF(N183="zákl. přenesená",J183,0)</f>
        <v>0</v>
      </c>
      <c r="BH183" s="154">
        <f>IF(N183="sníž. přenesená",J183,0)</f>
        <v>0</v>
      </c>
      <c r="BI183" s="154">
        <f>IF(N183="nulová",J183,0)</f>
        <v>0</v>
      </c>
      <c r="BJ183" s="18" t="s">
        <v>19</v>
      </c>
      <c r="BK183" s="154">
        <f>ROUND(I183*H183,2)</f>
        <v>0</v>
      </c>
      <c r="BL183" s="18" t="s">
        <v>167</v>
      </c>
      <c r="BM183" s="153" t="s">
        <v>234</v>
      </c>
    </row>
    <row r="184" spans="1:65" s="2" customFormat="1" ht="39" x14ac:dyDescent="0.2">
      <c r="A184" s="30"/>
      <c r="B184" s="31"/>
      <c r="C184" s="30"/>
      <c r="D184" s="155" t="s">
        <v>169</v>
      </c>
      <c r="E184" s="30"/>
      <c r="F184" s="156" t="s">
        <v>235</v>
      </c>
      <c r="G184" s="30"/>
      <c r="H184" s="30"/>
      <c r="I184" s="30"/>
      <c r="J184" s="30"/>
      <c r="K184" s="30"/>
      <c r="L184" s="31"/>
      <c r="M184" s="157"/>
      <c r="N184" s="158"/>
      <c r="O184" s="56"/>
      <c r="P184" s="56"/>
      <c r="Q184" s="56"/>
      <c r="R184" s="56"/>
      <c r="S184" s="56"/>
      <c r="T184" s="57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8" t="s">
        <v>169</v>
      </c>
      <c r="AU184" s="18" t="s">
        <v>81</v>
      </c>
    </row>
    <row r="185" spans="1:65" s="14" customFormat="1" x14ac:dyDescent="0.2">
      <c r="B185" s="165"/>
      <c r="D185" s="155" t="s">
        <v>171</v>
      </c>
      <c r="E185" s="166" t="s">
        <v>1</v>
      </c>
      <c r="F185" s="167" t="s">
        <v>675</v>
      </c>
      <c r="H185" s="168">
        <v>46.311999999999998</v>
      </c>
      <c r="L185" s="165"/>
      <c r="M185" s="169"/>
      <c r="N185" s="170"/>
      <c r="O185" s="170"/>
      <c r="P185" s="170"/>
      <c r="Q185" s="170"/>
      <c r="R185" s="170"/>
      <c r="S185" s="170"/>
      <c r="T185" s="171"/>
      <c r="AT185" s="166" t="s">
        <v>171</v>
      </c>
      <c r="AU185" s="166" t="s">
        <v>81</v>
      </c>
      <c r="AV185" s="14" t="s">
        <v>81</v>
      </c>
      <c r="AW185" s="14" t="s">
        <v>31</v>
      </c>
      <c r="AX185" s="14" t="s">
        <v>19</v>
      </c>
      <c r="AY185" s="166" t="s">
        <v>160</v>
      </c>
    </row>
    <row r="186" spans="1:65" s="2" customFormat="1" ht="24" customHeight="1" x14ac:dyDescent="0.2">
      <c r="A186" s="30"/>
      <c r="B186" s="142"/>
      <c r="C186" s="143" t="s">
        <v>237</v>
      </c>
      <c r="D186" s="143" t="s">
        <v>162</v>
      </c>
      <c r="E186" s="144" t="s">
        <v>238</v>
      </c>
      <c r="F186" s="145" t="s">
        <v>239</v>
      </c>
      <c r="G186" s="146" t="s">
        <v>179</v>
      </c>
      <c r="H186" s="147">
        <v>15.952999999999999</v>
      </c>
      <c r="I186" s="148">
        <v>0</v>
      </c>
      <c r="J186" s="148">
        <f>ROUND(I186*H186,2)</f>
        <v>0</v>
      </c>
      <c r="K186" s="145" t="s">
        <v>166</v>
      </c>
      <c r="L186" s="31"/>
      <c r="M186" s="149" t="s">
        <v>1</v>
      </c>
      <c r="N186" s="150" t="s">
        <v>39</v>
      </c>
      <c r="O186" s="151">
        <v>7.3999999999999996E-2</v>
      </c>
      <c r="P186" s="151">
        <f>O186*H186</f>
        <v>1.1805219999999998</v>
      </c>
      <c r="Q186" s="151">
        <v>0</v>
      </c>
      <c r="R186" s="151">
        <f>Q186*H186</f>
        <v>0</v>
      </c>
      <c r="S186" s="151">
        <v>0</v>
      </c>
      <c r="T186" s="152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3" t="s">
        <v>167</v>
      </c>
      <c r="AT186" s="153" t="s">
        <v>162</v>
      </c>
      <c r="AU186" s="153" t="s">
        <v>81</v>
      </c>
      <c r="AY186" s="18" t="s">
        <v>160</v>
      </c>
      <c r="BE186" s="154">
        <f>IF(N186="základní",J186,0)</f>
        <v>0</v>
      </c>
      <c r="BF186" s="154">
        <f>IF(N186="snížená",J186,0)</f>
        <v>0</v>
      </c>
      <c r="BG186" s="154">
        <f>IF(N186="zákl. přenesená",J186,0)</f>
        <v>0</v>
      </c>
      <c r="BH186" s="154">
        <f>IF(N186="sníž. přenesená",J186,0)</f>
        <v>0</v>
      </c>
      <c r="BI186" s="154">
        <f>IF(N186="nulová",J186,0)</f>
        <v>0</v>
      </c>
      <c r="BJ186" s="18" t="s">
        <v>19</v>
      </c>
      <c r="BK186" s="154">
        <f>ROUND(I186*H186,2)</f>
        <v>0</v>
      </c>
      <c r="BL186" s="18" t="s">
        <v>167</v>
      </c>
      <c r="BM186" s="153" t="s">
        <v>240</v>
      </c>
    </row>
    <row r="187" spans="1:65" s="2" customFormat="1" ht="39" x14ac:dyDescent="0.2">
      <c r="A187" s="30"/>
      <c r="B187" s="31"/>
      <c r="C187" s="30"/>
      <c r="D187" s="155" t="s">
        <v>169</v>
      </c>
      <c r="E187" s="30"/>
      <c r="F187" s="156" t="s">
        <v>241</v>
      </c>
      <c r="G187" s="30"/>
      <c r="H187" s="30"/>
      <c r="I187" s="30"/>
      <c r="J187" s="30"/>
      <c r="K187" s="30"/>
      <c r="L187" s="31"/>
      <c r="M187" s="157"/>
      <c r="N187" s="158"/>
      <c r="O187" s="56"/>
      <c r="P187" s="56"/>
      <c r="Q187" s="56"/>
      <c r="R187" s="56"/>
      <c r="S187" s="56"/>
      <c r="T187" s="57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T187" s="18" t="s">
        <v>169</v>
      </c>
      <c r="AU187" s="18" t="s">
        <v>81</v>
      </c>
    </row>
    <row r="188" spans="1:65" s="13" customFormat="1" x14ac:dyDescent="0.2">
      <c r="B188" s="159"/>
      <c r="D188" s="155" t="s">
        <v>171</v>
      </c>
      <c r="E188" s="160" t="s">
        <v>1</v>
      </c>
      <c r="F188" s="161" t="s">
        <v>676</v>
      </c>
      <c r="H188" s="160" t="s">
        <v>1</v>
      </c>
      <c r="L188" s="159"/>
      <c r="M188" s="162"/>
      <c r="N188" s="163"/>
      <c r="O188" s="163"/>
      <c r="P188" s="163"/>
      <c r="Q188" s="163"/>
      <c r="R188" s="163"/>
      <c r="S188" s="163"/>
      <c r="T188" s="164"/>
      <c r="AT188" s="160" t="s">
        <v>171</v>
      </c>
      <c r="AU188" s="160" t="s">
        <v>81</v>
      </c>
      <c r="AV188" s="13" t="s">
        <v>19</v>
      </c>
      <c r="AW188" s="13" t="s">
        <v>31</v>
      </c>
      <c r="AX188" s="13" t="s">
        <v>74</v>
      </c>
      <c r="AY188" s="160" t="s">
        <v>160</v>
      </c>
    </row>
    <row r="189" spans="1:65" s="14" customFormat="1" x14ac:dyDescent="0.2">
      <c r="B189" s="165"/>
      <c r="D189" s="155" t="s">
        <v>171</v>
      </c>
      <c r="E189" s="166" t="s">
        <v>1</v>
      </c>
      <c r="F189" s="167" t="s">
        <v>677</v>
      </c>
      <c r="H189" s="168">
        <v>15.952999999999999</v>
      </c>
      <c r="L189" s="165"/>
      <c r="M189" s="169"/>
      <c r="N189" s="170"/>
      <c r="O189" s="170"/>
      <c r="P189" s="170"/>
      <c r="Q189" s="170"/>
      <c r="R189" s="170"/>
      <c r="S189" s="170"/>
      <c r="T189" s="171"/>
      <c r="AT189" s="166" t="s">
        <v>171</v>
      </c>
      <c r="AU189" s="166" t="s">
        <v>81</v>
      </c>
      <c r="AV189" s="14" t="s">
        <v>81</v>
      </c>
      <c r="AW189" s="14" t="s">
        <v>31</v>
      </c>
      <c r="AX189" s="14" t="s">
        <v>74</v>
      </c>
      <c r="AY189" s="166" t="s">
        <v>160</v>
      </c>
    </row>
    <row r="190" spans="1:65" s="15" customFormat="1" x14ac:dyDescent="0.2">
      <c r="B190" s="172"/>
      <c r="D190" s="155" t="s">
        <v>171</v>
      </c>
      <c r="E190" s="173" t="s">
        <v>1</v>
      </c>
      <c r="F190" s="174" t="s">
        <v>176</v>
      </c>
      <c r="H190" s="175">
        <v>15.952999999999999</v>
      </c>
      <c r="L190" s="172"/>
      <c r="M190" s="176"/>
      <c r="N190" s="177"/>
      <c r="O190" s="177"/>
      <c r="P190" s="177"/>
      <c r="Q190" s="177"/>
      <c r="R190" s="177"/>
      <c r="S190" s="177"/>
      <c r="T190" s="178"/>
      <c r="AT190" s="173" t="s">
        <v>171</v>
      </c>
      <c r="AU190" s="173" t="s">
        <v>81</v>
      </c>
      <c r="AV190" s="15" t="s">
        <v>167</v>
      </c>
      <c r="AW190" s="15" t="s">
        <v>31</v>
      </c>
      <c r="AX190" s="15" t="s">
        <v>19</v>
      </c>
      <c r="AY190" s="173" t="s">
        <v>160</v>
      </c>
    </row>
    <row r="191" spans="1:65" s="2" customFormat="1" ht="24" customHeight="1" x14ac:dyDescent="0.2">
      <c r="A191" s="30"/>
      <c r="B191" s="142"/>
      <c r="C191" s="143" t="s">
        <v>24</v>
      </c>
      <c r="D191" s="143" t="s">
        <v>162</v>
      </c>
      <c r="E191" s="144" t="s">
        <v>243</v>
      </c>
      <c r="F191" s="145" t="s">
        <v>244</v>
      </c>
      <c r="G191" s="146" t="s">
        <v>245</v>
      </c>
      <c r="H191" s="147">
        <v>224.03399999999999</v>
      </c>
      <c r="I191" s="148">
        <v>0</v>
      </c>
      <c r="J191" s="148">
        <f>ROUND(I191*H191,2)</f>
        <v>0</v>
      </c>
      <c r="K191" s="145" t="s">
        <v>166</v>
      </c>
      <c r="L191" s="31"/>
      <c r="M191" s="149" t="s">
        <v>1</v>
      </c>
      <c r="N191" s="150" t="s">
        <v>39</v>
      </c>
      <c r="O191" s="151">
        <v>0.32400000000000001</v>
      </c>
      <c r="P191" s="151">
        <f>O191*H191</f>
        <v>72.587016000000006</v>
      </c>
      <c r="Q191" s="151">
        <v>0</v>
      </c>
      <c r="R191" s="151">
        <f>Q191*H191</f>
        <v>0</v>
      </c>
      <c r="S191" s="151">
        <v>0</v>
      </c>
      <c r="T191" s="152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3" t="s">
        <v>167</v>
      </c>
      <c r="AT191" s="153" t="s">
        <v>162</v>
      </c>
      <c r="AU191" s="153" t="s">
        <v>81</v>
      </c>
      <c r="AY191" s="18" t="s">
        <v>160</v>
      </c>
      <c r="BE191" s="154">
        <f>IF(N191="základní",J191,0)</f>
        <v>0</v>
      </c>
      <c r="BF191" s="154">
        <f>IF(N191="snížená",J191,0)</f>
        <v>0</v>
      </c>
      <c r="BG191" s="154">
        <f>IF(N191="zákl. přenesená",J191,0)</f>
        <v>0</v>
      </c>
      <c r="BH191" s="154">
        <f>IF(N191="sníž. přenesená",J191,0)</f>
        <v>0</v>
      </c>
      <c r="BI191" s="154">
        <f>IF(N191="nulová",J191,0)</f>
        <v>0</v>
      </c>
      <c r="BJ191" s="18" t="s">
        <v>19</v>
      </c>
      <c r="BK191" s="154">
        <f>ROUND(I191*H191,2)</f>
        <v>0</v>
      </c>
      <c r="BL191" s="18" t="s">
        <v>167</v>
      </c>
      <c r="BM191" s="153" t="s">
        <v>246</v>
      </c>
    </row>
    <row r="192" spans="1:65" s="2" customFormat="1" ht="29.25" x14ac:dyDescent="0.2">
      <c r="A192" s="30"/>
      <c r="B192" s="31"/>
      <c r="C192" s="30"/>
      <c r="D192" s="155" t="s">
        <v>169</v>
      </c>
      <c r="E192" s="30"/>
      <c r="F192" s="156" t="s">
        <v>247</v>
      </c>
      <c r="G192" s="30"/>
      <c r="H192" s="30"/>
      <c r="I192" s="30"/>
      <c r="J192" s="30"/>
      <c r="K192" s="30"/>
      <c r="L192" s="31"/>
      <c r="M192" s="157"/>
      <c r="N192" s="158"/>
      <c r="O192" s="56"/>
      <c r="P192" s="56"/>
      <c r="Q192" s="56"/>
      <c r="R192" s="56"/>
      <c r="S192" s="56"/>
      <c r="T192" s="57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T192" s="18" t="s">
        <v>169</v>
      </c>
      <c r="AU192" s="18" t="s">
        <v>81</v>
      </c>
    </row>
    <row r="193" spans="1:65" s="2" customFormat="1" ht="19.5" x14ac:dyDescent="0.2">
      <c r="A193" s="30"/>
      <c r="B193" s="31"/>
      <c r="C193" s="30"/>
      <c r="D193" s="155" t="s">
        <v>248</v>
      </c>
      <c r="E193" s="30"/>
      <c r="F193" s="186" t="s">
        <v>249</v>
      </c>
      <c r="G193" s="30"/>
      <c r="H193" s="30"/>
      <c r="I193" s="30"/>
      <c r="J193" s="30"/>
      <c r="K193" s="30"/>
      <c r="L193" s="31"/>
      <c r="M193" s="157"/>
      <c r="N193" s="158"/>
      <c r="O193" s="56"/>
      <c r="P193" s="56"/>
      <c r="Q193" s="56"/>
      <c r="R193" s="56"/>
      <c r="S193" s="56"/>
      <c r="T193" s="57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T193" s="18" t="s">
        <v>248</v>
      </c>
      <c r="AU193" s="18" t="s">
        <v>81</v>
      </c>
    </row>
    <row r="194" spans="1:65" s="14" customFormat="1" x14ac:dyDescent="0.2">
      <c r="B194" s="165"/>
      <c r="D194" s="155" t="s">
        <v>171</v>
      </c>
      <c r="E194" s="166" t="s">
        <v>1</v>
      </c>
      <c r="F194" s="167" t="s">
        <v>678</v>
      </c>
      <c r="H194" s="168">
        <v>185.24600000000001</v>
      </c>
      <c r="L194" s="165"/>
      <c r="M194" s="169"/>
      <c r="N194" s="170"/>
      <c r="O194" s="170"/>
      <c r="P194" s="170"/>
      <c r="Q194" s="170"/>
      <c r="R194" s="170"/>
      <c r="S194" s="170"/>
      <c r="T194" s="171"/>
      <c r="AT194" s="166" t="s">
        <v>171</v>
      </c>
      <c r="AU194" s="166" t="s">
        <v>81</v>
      </c>
      <c r="AV194" s="14" t="s">
        <v>81</v>
      </c>
      <c r="AW194" s="14" t="s">
        <v>31</v>
      </c>
      <c r="AX194" s="14" t="s">
        <v>74</v>
      </c>
      <c r="AY194" s="166" t="s">
        <v>160</v>
      </c>
    </row>
    <row r="195" spans="1:65" s="14" customFormat="1" x14ac:dyDescent="0.2">
      <c r="B195" s="165"/>
      <c r="D195" s="155" t="s">
        <v>171</v>
      </c>
      <c r="E195" s="166" t="s">
        <v>1</v>
      </c>
      <c r="F195" s="167" t="s">
        <v>679</v>
      </c>
      <c r="H195" s="168">
        <v>38.787999999999997</v>
      </c>
      <c r="L195" s="165"/>
      <c r="M195" s="169"/>
      <c r="N195" s="170"/>
      <c r="O195" s="170"/>
      <c r="P195" s="170"/>
      <c r="Q195" s="170"/>
      <c r="R195" s="170"/>
      <c r="S195" s="170"/>
      <c r="T195" s="171"/>
      <c r="AT195" s="166" t="s">
        <v>171</v>
      </c>
      <c r="AU195" s="166" t="s">
        <v>81</v>
      </c>
      <c r="AV195" s="14" t="s">
        <v>81</v>
      </c>
      <c r="AW195" s="14" t="s">
        <v>31</v>
      </c>
      <c r="AX195" s="14" t="s">
        <v>74</v>
      </c>
      <c r="AY195" s="166" t="s">
        <v>160</v>
      </c>
    </row>
    <row r="196" spans="1:65" s="15" customFormat="1" x14ac:dyDescent="0.2">
      <c r="B196" s="172"/>
      <c r="D196" s="155" t="s">
        <v>171</v>
      </c>
      <c r="E196" s="173" t="s">
        <v>1</v>
      </c>
      <c r="F196" s="174" t="s">
        <v>176</v>
      </c>
      <c r="H196" s="175">
        <v>224.03399999999999</v>
      </c>
      <c r="L196" s="172"/>
      <c r="M196" s="176"/>
      <c r="N196" s="177"/>
      <c r="O196" s="177"/>
      <c r="P196" s="177"/>
      <c r="Q196" s="177"/>
      <c r="R196" s="177"/>
      <c r="S196" s="177"/>
      <c r="T196" s="178"/>
      <c r="AT196" s="173" t="s">
        <v>171</v>
      </c>
      <c r="AU196" s="173" t="s">
        <v>81</v>
      </c>
      <c r="AV196" s="15" t="s">
        <v>167</v>
      </c>
      <c r="AW196" s="15" t="s">
        <v>31</v>
      </c>
      <c r="AX196" s="15" t="s">
        <v>19</v>
      </c>
      <c r="AY196" s="173" t="s">
        <v>160</v>
      </c>
    </row>
    <row r="197" spans="1:65" s="2" customFormat="1" ht="24" customHeight="1" x14ac:dyDescent="0.2">
      <c r="A197" s="30"/>
      <c r="B197" s="142"/>
      <c r="C197" s="143" t="s">
        <v>252</v>
      </c>
      <c r="D197" s="143" t="s">
        <v>162</v>
      </c>
      <c r="E197" s="144" t="s">
        <v>253</v>
      </c>
      <c r="F197" s="145" t="s">
        <v>254</v>
      </c>
      <c r="G197" s="146" t="s">
        <v>179</v>
      </c>
      <c r="H197" s="147">
        <v>92.623000000000005</v>
      </c>
      <c r="I197" s="148">
        <v>0</v>
      </c>
      <c r="J197" s="148">
        <f>ROUND(I197*H197,2)</f>
        <v>0</v>
      </c>
      <c r="K197" s="145" t="s">
        <v>166</v>
      </c>
      <c r="L197" s="31"/>
      <c r="M197" s="149" t="s">
        <v>1</v>
      </c>
      <c r="N197" s="150" t="s">
        <v>39</v>
      </c>
      <c r="O197" s="151">
        <v>8.3000000000000004E-2</v>
      </c>
      <c r="P197" s="151">
        <f>O197*H197</f>
        <v>7.6877090000000008</v>
      </c>
      <c r="Q197" s="151">
        <v>0</v>
      </c>
      <c r="R197" s="151">
        <f>Q197*H197</f>
        <v>0</v>
      </c>
      <c r="S197" s="151">
        <v>0</v>
      </c>
      <c r="T197" s="152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3" t="s">
        <v>167</v>
      </c>
      <c r="AT197" s="153" t="s">
        <v>162</v>
      </c>
      <c r="AU197" s="153" t="s">
        <v>81</v>
      </c>
      <c r="AY197" s="18" t="s">
        <v>160</v>
      </c>
      <c r="BE197" s="154">
        <f>IF(N197="základní",J197,0)</f>
        <v>0</v>
      </c>
      <c r="BF197" s="154">
        <f>IF(N197="snížená",J197,0)</f>
        <v>0</v>
      </c>
      <c r="BG197" s="154">
        <f>IF(N197="zákl. přenesená",J197,0)</f>
        <v>0</v>
      </c>
      <c r="BH197" s="154">
        <f>IF(N197="sníž. přenesená",J197,0)</f>
        <v>0</v>
      </c>
      <c r="BI197" s="154">
        <f>IF(N197="nulová",J197,0)</f>
        <v>0</v>
      </c>
      <c r="BJ197" s="18" t="s">
        <v>19</v>
      </c>
      <c r="BK197" s="154">
        <f>ROUND(I197*H197,2)</f>
        <v>0</v>
      </c>
      <c r="BL197" s="18" t="s">
        <v>167</v>
      </c>
      <c r="BM197" s="153" t="s">
        <v>255</v>
      </c>
    </row>
    <row r="198" spans="1:65" s="2" customFormat="1" ht="39" x14ac:dyDescent="0.2">
      <c r="A198" s="30"/>
      <c r="B198" s="31"/>
      <c r="C198" s="30"/>
      <c r="D198" s="155" t="s">
        <v>169</v>
      </c>
      <c r="E198" s="30"/>
      <c r="F198" s="156" t="s">
        <v>256</v>
      </c>
      <c r="G198" s="30"/>
      <c r="H198" s="30"/>
      <c r="I198" s="30"/>
      <c r="J198" s="30"/>
      <c r="K198" s="30"/>
      <c r="L198" s="31"/>
      <c r="M198" s="157"/>
      <c r="N198" s="158"/>
      <c r="O198" s="56"/>
      <c r="P198" s="56"/>
      <c r="Q198" s="56"/>
      <c r="R198" s="56"/>
      <c r="S198" s="56"/>
      <c r="T198" s="57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8" t="s">
        <v>169</v>
      </c>
      <c r="AU198" s="18" t="s">
        <v>81</v>
      </c>
    </row>
    <row r="199" spans="1:65" s="14" customFormat="1" x14ac:dyDescent="0.2">
      <c r="B199" s="165"/>
      <c r="D199" s="155" t="s">
        <v>171</v>
      </c>
      <c r="E199" s="166" t="s">
        <v>1</v>
      </c>
      <c r="F199" s="167" t="s">
        <v>674</v>
      </c>
      <c r="H199" s="168">
        <v>92.623000000000005</v>
      </c>
      <c r="L199" s="165"/>
      <c r="M199" s="169"/>
      <c r="N199" s="170"/>
      <c r="O199" s="170"/>
      <c r="P199" s="170"/>
      <c r="Q199" s="170"/>
      <c r="R199" s="170"/>
      <c r="S199" s="170"/>
      <c r="T199" s="171"/>
      <c r="AT199" s="166" t="s">
        <v>171</v>
      </c>
      <c r="AU199" s="166" t="s">
        <v>81</v>
      </c>
      <c r="AV199" s="14" t="s">
        <v>81</v>
      </c>
      <c r="AW199" s="14" t="s">
        <v>31</v>
      </c>
      <c r="AX199" s="14" t="s">
        <v>74</v>
      </c>
      <c r="AY199" s="166" t="s">
        <v>160</v>
      </c>
    </row>
    <row r="200" spans="1:65" s="15" customFormat="1" x14ac:dyDescent="0.2">
      <c r="B200" s="172"/>
      <c r="D200" s="155" t="s">
        <v>171</v>
      </c>
      <c r="E200" s="173" t="s">
        <v>1</v>
      </c>
      <c r="F200" s="174" t="s">
        <v>176</v>
      </c>
      <c r="H200" s="175">
        <v>92.623000000000005</v>
      </c>
      <c r="L200" s="172"/>
      <c r="M200" s="176"/>
      <c r="N200" s="177"/>
      <c r="O200" s="177"/>
      <c r="P200" s="177"/>
      <c r="Q200" s="177"/>
      <c r="R200" s="177"/>
      <c r="S200" s="177"/>
      <c r="T200" s="178"/>
      <c r="AT200" s="173" t="s">
        <v>171</v>
      </c>
      <c r="AU200" s="173" t="s">
        <v>81</v>
      </c>
      <c r="AV200" s="15" t="s">
        <v>167</v>
      </c>
      <c r="AW200" s="15" t="s">
        <v>31</v>
      </c>
      <c r="AX200" s="15" t="s">
        <v>19</v>
      </c>
      <c r="AY200" s="173" t="s">
        <v>160</v>
      </c>
    </row>
    <row r="201" spans="1:65" s="2" customFormat="1" ht="24" customHeight="1" x14ac:dyDescent="0.2">
      <c r="A201" s="30"/>
      <c r="B201" s="142"/>
      <c r="C201" s="143" t="s">
        <v>257</v>
      </c>
      <c r="D201" s="143" t="s">
        <v>162</v>
      </c>
      <c r="E201" s="144" t="s">
        <v>258</v>
      </c>
      <c r="F201" s="145" t="s">
        <v>259</v>
      </c>
      <c r="G201" s="146" t="s">
        <v>179</v>
      </c>
      <c r="H201" s="147">
        <v>1204.0989999999999</v>
      </c>
      <c r="I201" s="148">
        <v>0</v>
      </c>
      <c r="J201" s="148">
        <f>ROUND(I201*H201,2)</f>
        <v>0</v>
      </c>
      <c r="K201" s="145" t="s">
        <v>166</v>
      </c>
      <c r="L201" s="31"/>
      <c r="M201" s="149" t="s">
        <v>1</v>
      </c>
      <c r="N201" s="150" t="s">
        <v>39</v>
      </c>
      <c r="O201" s="151">
        <v>4.0000000000000001E-3</v>
      </c>
      <c r="P201" s="151">
        <f>O201*H201</f>
        <v>4.8163960000000001</v>
      </c>
      <c r="Q201" s="151">
        <v>0</v>
      </c>
      <c r="R201" s="151">
        <f>Q201*H201</f>
        <v>0</v>
      </c>
      <c r="S201" s="151">
        <v>0</v>
      </c>
      <c r="T201" s="152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3" t="s">
        <v>167</v>
      </c>
      <c r="AT201" s="153" t="s">
        <v>162</v>
      </c>
      <c r="AU201" s="153" t="s">
        <v>81</v>
      </c>
      <c r="AY201" s="18" t="s">
        <v>160</v>
      </c>
      <c r="BE201" s="154">
        <f>IF(N201="základní",J201,0)</f>
        <v>0</v>
      </c>
      <c r="BF201" s="154">
        <f>IF(N201="snížená",J201,0)</f>
        <v>0</v>
      </c>
      <c r="BG201" s="154">
        <f>IF(N201="zákl. přenesená",J201,0)</f>
        <v>0</v>
      </c>
      <c r="BH201" s="154">
        <f>IF(N201="sníž. přenesená",J201,0)</f>
        <v>0</v>
      </c>
      <c r="BI201" s="154">
        <f>IF(N201="nulová",J201,0)</f>
        <v>0</v>
      </c>
      <c r="BJ201" s="18" t="s">
        <v>19</v>
      </c>
      <c r="BK201" s="154">
        <f>ROUND(I201*H201,2)</f>
        <v>0</v>
      </c>
      <c r="BL201" s="18" t="s">
        <v>167</v>
      </c>
      <c r="BM201" s="153" t="s">
        <v>260</v>
      </c>
    </row>
    <row r="202" spans="1:65" s="2" customFormat="1" ht="39" x14ac:dyDescent="0.2">
      <c r="A202" s="30"/>
      <c r="B202" s="31"/>
      <c r="C202" s="30"/>
      <c r="D202" s="155" t="s">
        <v>169</v>
      </c>
      <c r="E202" s="30"/>
      <c r="F202" s="156" t="s">
        <v>261</v>
      </c>
      <c r="G202" s="30"/>
      <c r="H202" s="30"/>
      <c r="I202" s="30"/>
      <c r="J202" s="30"/>
      <c r="K202" s="30"/>
      <c r="L202" s="31"/>
      <c r="M202" s="157"/>
      <c r="N202" s="158"/>
      <c r="O202" s="56"/>
      <c r="P202" s="56"/>
      <c r="Q202" s="56"/>
      <c r="R202" s="56"/>
      <c r="S202" s="56"/>
      <c r="T202" s="57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8" t="s">
        <v>169</v>
      </c>
      <c r="AU202" s="18" t="s">
        <v>81</v>
      </c>
    </row>
    <row r="203" spans="1:65" s="14" customFormat="1" x14ac:dyDescent="0.2">
      <c r="B203" s="165"/>
      <c r="D203" s="155" t="s">
        <v>171</v>
      </c>
      <c r="E203" s="166" t="s">
        <v>1</v>
      </c>
      <c r="F203" s="167" t="s">
        <v>680</v>
      </c>
      <c r="H203" s="168">
        <v>1204.0989999999999</v>
      </c>
      <c r="L203" s="165"/>
      <c r="M203" s="169"/>
      <c r="N203" s="170"/>
      <c r="O203" s="170"/>
      <c r="P203" s="170"/>
      <c r="Q203" s="170"/>
      <c r="R203" s="170"/>
      <c r="S203" s="170"/>
      <c r="T203" s="171"/>
      <c r="AT203" s="166" t="s">
        <v>171</v>
      </c>
      <c r="AU203" s="166" t="s">
        <v>81</v>
      </c>
      <c r="AV203" s="14" t="s">
        <v>81</v>
      </c>
      <c r="AW203" s="14" t="s">
        <v>31</v>
      </c>
      <c r="AX203" s="14" t="s">
        <v>19</v>
      </c>
      <c r="AY203" s="166" t="s">
        <v>160</v>
      </c>
    </row>
    <row r="204" spans="1:65" s="2" customFormat="1" ht="16.5" customHeight="1" x14ac:dyDescent="0.2">
      <c r="A204" s="30"/>
      <c r="B204" s="142"/>
      <c r="C204" s="143" t="s">
        <v>263</v>
      </c>
      <c r="D204" s="143" t="s">
        <v>162</v>
      </c>
      <c r="E204" s="144" t="s">
        <v>264</v>
      </c>
      <c r="F204" s="145" t="s">
        <v>265</v>
      </c>
      <c r="G204" s="146" t="s">
        <v>179</v>
      </c>
      <c r="H204" s="147">
        <v>15.952999999999999</v>
      </c>
      <c r="I204" s="148">
        <v>0</v>
      </c>
      <c r="J204" s="148">
        <f>ROUND(I204*H204,2)</f>
        <v>0</v>
      </c>
      <c r="K204" s="145" t="s">
        <v>166</v>
      </c>
      <c r="L204" s="31"/>
      <c r="M204" s="149" t="s">
        <v>1</v>
      </c>
      <c r="N204" s="150" t="s">
        <v>39</v>
      </c>
      <c r="O204" s="151">
        <v>0.65200000000000002</v>
      </c>
      <c r="P204" s="151">
        <f>O204*H204</f>
        <v>10.401356</v>
      </c>
      <c r="Q204" s="151">
        <v>0</v>
      </c>
      <c r="R204" s="151">
        <f>Q204*H204</f>
        <v>0</v>
      </c>
      <c r="S204" s="151">
        <v>0</v>
      </c>
      <c r="T204" s="152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3" t="s">
        <v>167</v>
      </c>
      <c r="AT204" s="153" t="s">
        <v>162</v>
      </c>
      <c r="AU204" s="153" t="s">
        <v>81</v>
      </c>
      <c r="AY204" s="18" t="s">
        <v>160</v>
      </c>
      <c r="BE204" s="154">
        <f>IF(N204="základní",J204,0)</f>
        <v>0</v>
      </c>
      <c r="BF204" s="154">
        <f>IF(N204="snížená",J204,0)</f>
        <v>0</v>
      </c>
      <c r="BG204" s="154">
        <f>IF(N204="zákl. přenesená",J204,0)</f>
        <v>0</v>
      </c>
      <c r="BH204" s="154">
        <f>IF(N204="sníž. přenesená",J204,0)</f>
        <v>0</v>
      </c>
      <c r="BI204" s="154">
        <f>IF(N204="nulová",J204,0)</f>
        <v>0</v>
      </c>
      <c r="BJ204" s="18" t="s">
        <v>19</v>
      </c>
      <c r="BK204" s="154">
        <f>ROUND(I204*H204,2)</f>
        <v>0</v>
      </c>
      <c r="BL204" s="18" t="s">
        <v>167</v>
      </c>
      <c r="BM204" s="153" t="s">
        <v>266</v>
      </c>
    </row>
    <row r="205" spans="1:65" s="2" customFormat="1" ht="19.5" x14ac:dyDescent="0.2">
      <c r="A205" s="30"/>
      <c r="B205" s="31"/>
      <c r="C205" s="30"/>
      <c r="D205" s="155" t="s">
        <v>169</v>
      </c>
      <c r="E205" s="30"/>
      <c r="F205" s="156" t="s">
        <v>267</v>
      </c>
      <c r="G205" s="30"/>
      <c r="H205" s="30"/>
      <c r="I205" s="30"/>
      <c r="J205" s="30"/>
      <c r="K205" s="30"/>
      <c r="L205" s="31"/>
      <c r="M205" s="157"/>
      <c r="N205" s="158"/>
      <c r="O205" s="56"/>
      <c r="P205" s="56"/>
      <c r="Q205" s="56"/>
      <c r="R205" s="56"/>
      <c r="S205" s="56"/>
      <c r="T205" s="57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T205" s="18" t="s">
        <v>169</v>
      </c>
      <c r="AU205" s="18" t="s">
        <v>81</v>
      </c>
    </row>
    <row r="206" spans="1:65" s="2" customFormat="1" ht="16.5" customHeight="1" x14ac:dyDescent="0.2">
      <c r="A206" s="30"/>
      <c r="B206" s="142"/>
      <c r="C206" s="143" t="s">
        <v>268</v>
      </c>
      <c r="D206" s="143" t="s">
        <v>162</v>
      </c>
      <c r="E206" s="144" t="s">
        <v>269</v>
      </c>
      <c r="F206" s="145" t="s">
        <v>270</v>
      </c>
      <c r="G206" s="146" t="s">
        <v>179</v>
      </c>
      <c r="H206" s="147">
        <v>0.8</v>
      </c>
      <c r="I206" s="148">
        <v>0</v>
      </c>
      <c r="J206" s="148">
        <f>ROUND(I206*H206,2)</f>
        <v>0</v>
      </c>
      <c r="K206" s="145" t="s">
        <v>166</v>
      </c>
      <c r="L206" s="31"/>
      <c r="M206" s="149" t="s">
        <v>1</v>
      </c>
      <c r="N206" s="150" t="s">
        <v>39</v>
      </c>
      <c r="O206" s="151">
        <v>0.52900000000000003</v>
      </c>
      <c r="P206" s="151">
        <f>O206*H206</f>
        <v>0.42320000000000002</v>
      </c>
      <c r="Q206" s="151">
        <v>0</v>
      </c>
      <c r="R206" s="151">
        <f>Q206*H206</f>
        <v>0</v>
      </c>
      <c r="S206" s="151">
        <v>0</v>
      </c>
      <c r="T206" s="152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3" t="s">
        <v>167</v>
      </c>
      <c r="AT206" s="153" t="s">
        <v>162</v>
      </c>
      <c r="AU206" s="153" t="s">
        <v>81</v>
      </c>
      <c r="AY206" s="18" t="s">
        <v>160</v>
      </c>
      <c r="BE206" s="154">
        <f>IF(N206="základní",J206,0)</f>
        <v>0</v>
      </c>
      <c r="BF206" s="154">
        <f>IF(N206="snížená",J206,0)</f>
        <v>0</v>
      </c>
      <c r="BG206" s="154">
        <f>IF(N206="zákl. přenesená",J206,0)</f>
        <v>0</v>
      </c>
      <c r="BH206" s="154">
        <f>IF(N206="sníž. přenesená",J206,0)</f>
        <v>0</v>
      </c>
      <c r="BI206" s="154">
        <f>IF(N206="nulová",J206,0)</f>
        <v>0</v>
      </c>
      <c r="BJ206" s="18" t="s">
        <v>19</v>
      </c>
      <c r="BK206" s="154">
        <f>ROUND(I206*H206,2)</f>
        <v>0</v>
      </c>
      <c r="BL206" s="18" t="s">
        <v>167</v>
      </c>
      <c r="BM206" s="153" t="s">
        <v>271</v>
      </c>
    </row>
    <row r="207" spans="1:65" s="2" customFormat="1" ht="29.25" x14ac:dyDescent="0.2">
      <c r="A207" s="30"/>
      <c r="B207" s="31"/>
      <c r="C207" s="30"/>
      <c r="D207" s="155" t="s">
        <v>169</v>
      </c>
      <c r="E207" s="30"/>
      <c r="F207" s="156" t="s">
        <v>272</v>
      </c>
      <c r="G207" s="30"/>
      <c r="H207" s="30"/>
      <c r="I207" s="30"/>
      <c r="J207" s="30"/>
      <c r="K207" s="30"/>
      <c r="L207" s="31"/>
      <c r="M207" s="157"/>
      <c r="N207" s="158"/>
      <c r="O207" s="56"/>
      <c r="P207" s="56"/>
      <c r="Q207" s="56"/>
      <c r="R207" s="56"/>
      <c r="S207" s="56"/>
      <c r="T207" s="57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8" t="s">
        <v>169</v>
      </c>
      <c r="AU207" s="18" t="s">
        <v>81</v>
      </c>
    </row>
    <row r="208" spans="1:65" s="14" customFormat="1" x14ac:dyDescent="0.2">
      <c r="B208" s="165"/>
      <c r="D208" s="155" t="s">
        <v>171</v>
      </c>
      <c r="E208" s="166" t="s">
        <v>1</v>
      </c>
      <c r="F208" s="167" t="s">
        <v>273</v>
      </c>
      <c r="H208" s="168">
        <v>0.8</v>
      </c>
      <c r="L208" s="165"/>
      <c r="M208" s="169"/>
      <c r="N208" s="170"/>
      <c r="O208" s="170"/>
      <c r="P208" s="170"/>
      <c r="Q208" s="170"/>
      <c r="R208" s="170"/>
      <c r="S208" s="170"/>
      <c r="T208" s="171"/>
      <c r="AT208" s="166" t="s">
        <v>171</v>
      </c>
      <c r="AU208" s="166" t="s">
        <v>81</v>
      </c>
      <c r="AV208" s="14" t="s">
        <v>81</v>
      </c>
      <c r="AW208" s="14" t="s">
        <v>31</v>
      </c>
      <c r="AX208" s="14" t="s">
        <v>74</v>
      </c>
      <c r="AY208" s="166" t="s">
        <v>160</v>
      </c>
    </row>
    <row r="209" spans="1:65" s="15" customFormat="1" x14ac:dyDescent="0.2">
      <c r="B209" s="172"/>
      <c r="D209" s="155" t="s">
        <v>171</v>
      </c>
      <c r="E209" s="173" t="s">
        <v>1</v>
      </c>
      <c r="F209" s="174" t="s">
        <v>176</v>
      </c>
      <c r="H209" s="175">
        <v>0.8</v>
      </c>
      <c r="L209" s="172"/>
      <c r="M209" s="176"/>
      <c r="N209" s="177"/>
      <c r="O209" s="177"/>
      <c r="P209" s="177"/>
      <c r="Q209" s="177"/>
      <c r="R209" s="177"/>
      <c r="S209" s="177"/>
      <c r="T209" s="178"/>
      <c r="AT209" s="173" t="s">
        <v>171</v>
      </c>
      <c r="AU209" s="173" t="s">
        <v>81</v>
      </c>
      <c r="AV209" s="15" t="s">
        <v>167</v>
      </c>
      <c r="AW209" s="15" t="s">
        <v>31</v>
      </c>
      <c r="AX209" s="15" t="s">
        <v>19</v>
      </c>
      <c r="AY209" s="173" t="s">
        <v>160</v>
      </c>
    </row>
    <row r="210" spans="1:65" s="2" customFormat="1" ht="24" customHeight="1" x14ac:dyDescent="0.2">
      <c r="A210" s="30"/>
      <c r="B210" s="142"/>
      <c r="C210" s="143" t="s">
        <v>8</v>
      </c>
      <c r="D210" s="143" t="s">
        <v>162</v>
      </c>
      <c r="E210" s="144" t="s">
        <v>274</v>
      </c>
      <c r="F210" s="145" t="s">
        <v>275</v>
      </c>
      <c r="G210" s="146" t="s">
        <v>245</v>
      </c>
      <c r="H210" s="147">
        <v>185.24600000000001</v>
      </c>
      <c r="I210" s="148">
        <v>0</v>
      </c>
      <c r="J210" s="148">
        <f>ROUND(I210*H210,2)</f>
        <v>0</v>
      </c>
      <c r="K210" s="145" t="s">
        <v>166</v>
      </c>
      <c r="L210" s="31"/>
      <c r="M210" s="149" t="s">
        <v>1</v>
      </c>
      <c r="N210" s="150" t="s">
        <v>39</v>
      </c>
      <c r="O210" s="151">
        <v>0</v>
      </c>
      <c r="P210" s="151">
        <f>O210*H210</f>
        <v>0</v>
      </c>
      <c r="Q210" s="151">
        <v>0</v>
      </c>
      <c r="R210" s="151">
        <f>Q210*H210</f>
        <v>0</v>
      </c>
      <c r="S210" s="151">
        <v>0</v>
      </c>
      <c r="T210" s="152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3" t="s">
        <v>167</v>
      </c>
      <c r="AT210" s="153" t="s">
        <v>162</v>
      </c>
      <c r="AU210" s="153" t="s">
        <v>81</v>
      </c>
      <c r="AY210" s="18" t="s">
        <v>160</v>
      </c>
      <c r="BE210" s="154">
        <f>IF(N210="základní",J210,0)</f>
        <v>0</v>
      </c>
      <c r="BF210" s="154">
        <f>IF(N210="snížená",J210,0)</f>
        <v>0</v>
      </c>
      <c r="BG210" s="154">
        <f>IF(N210="zákl. přenesená",J210,0)</f>
        <v>0</v>
      </c>
      <c r="BH210" s="154">
        <f>IF(N210="sníž. přenesená",J210,0)</f>
        <v>0</v>
      </c>
      <c r="BI210" s="154">
        <f>IF(N210="nulová",J210,0)</f>
        <v>0</v>
      </c>
      <c r="BJ210" s="18" t="s">
        <v>19</v>
      </c>
      <c r="BK210" s="154">
        <f>ROUND(I210*H210,2)</f>
        <v>0</v>
      </c>
      <c r="BL210" s="18" t="s">
        <v>167</v>
      </c>
      <c r="BM210" s="153" t="s">
        <v>276</v>
      </c>
    </row>
    <row r="211" spans="1:65" s="2" customFormat="1" ht="29.25" x14ac:dyDescent="0.2">
      <c r="A211" s="30"/>
      <c r="B211" s="31"/>
      <c r="C211" s="30"/>
      <c r="D211" s="155" t="s">
        <v>169</v>
      </c>
      <c r="E211" s="30"/>
      <c r="F211" s="156" t="s">
        <v>277</v>
      </c>
      <c r="G211" s="30"/>
      <c r="H211" s="30"/>
      <c r="I211" s="30"/>
      <c r="J211" s="30"/>
      <c r="K211" s="30"/>
      <c r="L211" s="31"/>
      <c r="M211" s="157"/>
      <c r="N211" s="158"/>
      <c r="O211" s="56"/>
      <c r="P211" s="56"/>
      <c r="Q211" s="56"/>
      <c r="R211" s="56"/>
      <c r="S211" s="56"/>
      <c r="T211" s="57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T211" s="18" t="s">
        <v>169</v>
      </c>
      <c r="AU211" s="18" t="s">
        <v>81</v>
      </c>
    </row>
    <row r="212" spans="1:65" s="14" customFormat="1" x14ac:dyDescent="0.2">
      <c r="B212" s="165"/>
      <c r="D212" s="155" t="s">
        <v>171</v>
      </c>
      <c r="E212" s="166" t="s">
        <v>1</v>
      </c>
      <c r="F212" s="167" t="s">
        <v>681</v>
      </c>
      <c r="H212" s="168">
        <v>185.24600000000001</v>
      </c>
      <c r="L212" s="165"/>
      <c r="M212" s="169"/>
      <c r="N212" s="170"/>
      <c r="O212" s="170"/>
      <c r="P212" s="170"/>
      <c r="Q212" s="170"/>
      <c r="R212" s="170"/>
      <c r="S212" s="170"/>
      <c r="T212" s="171"/>
      <c r="AT212" s="166" t="s">
        <v>171</v>
      </c>
      <c r="AU212" s="166" t="s">
        <v>81</v>
      </c>
      <c r="AV212" s="14" t="s">
        <v>81</v>
      </c>
      <c r="AW212" s="14" t="s">
        <v>31</v>
      </c>
      <c r="AX212" s="14" t="s">
        <v>19</v>
      </c>
      <c r="AY212" s="166" t="s">
        <v>160</v>
      </c>
    </row>
    <row r="213" spans="1:65" s="2" customFormat="1" ht="24" customHeight="1" x14ac:dyDescent="0.2">
      <c r="A213" s="30"/>
      <c r="B213" s="142"/>
      <c r="C213" s="143" t="s">
        <v>279</v>
      </c>
      <c r="D213" s="143" t="s">
        <v>162</v>
      </c>
      <c r="E213" s="144" t="s">
        <v>280</v>
      </c>
      <c r="F213" s="145" t="s">
        <v>281</v>
      </c>
      <c r="G213" s="146" t="s">
        <v>179</v>
      </c>
      <c r="H213" s="147">
        <v>55</v>
      </c>
      <c r="I213" s="148">
        <v>0</v>
      </c>
      <c r="J213" s="148">
        <f>ROUND(I213*H213,2)</f>
        <v>0</v>
      </c>
      <c r="K213" s="145" t="s">
        <v>166</v>
      </c>
      <c r="L213" s="31"/>
      <c r="M213" s="149" t="s">
        <v>1</v>
      </c>
      <c r="N213" s="150" t="s">
        <v>39</v>
      </c>
      <c r="O213" s="151">
        <v>0.65600000000000003</v>
      </c>
      <c r="P213" s="151">
        <f>O213*H213</f>
        <v>36.08</v>
      </c>
      <c r="Q213" s="151">
        <v>0</v>
      </c>
      <c r="R213" s="151">
        <f>Q213*H213</f>
        <v>0</v>
      </c>
      <c r="S213" s="151">
        <v>0</v>
      </c>
      <c r="T213" s="152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3" t="s">
        <v>167</v>
      </c>
      <c r="AT213" s="153" t="s">
        <v>162</v>
      </c>
      <c r="AU213" s="153" t="s">
        <v>81</v>
      </c>
      <c r="AY213" s="18" t="s">
        <v>160</v>
      </c>
      <c r="BE213" s="154">
        <f>IF(N213="základní",J213,0)</f>
        <v>0</v>
      </c>
      <c r="BF213" s="154">
        <f>IF(N213="snížená",J213,0)</f>
        <v>0</v>
      </c>
      <c r="BG213" s="154">
        <f>IF(N213="zákl. přenesená",J213,0)</f>
        <v>0</v>
      </c>
      <c r="BH213" s="154">
        <f>IF(N213="sníž. přenesená",J213,0)</f>
        <v>0</v>
      </c>
      <c r="BI213" s="154">
        <f>IF(N213="nulová",J213,0)</f>
        <v>0</v>
      </c>
      <c r="BJ213" s="18" t="s">
        <v>19</v>
      </c>
      <c r="BK213" s="154">
        <f>ROUND(I213*H213,2)</f>
        <v>0</v>
      </c>
      <c r="BL213" s="18" t="s">
        <v>167</v>
      </c>
      <c r="BM213" s="153" t="s">
        <v>282</v>
      </c>
    </row>
    <row r="214" spans="1:65" s="2" customFormat="1" ht="19.5" x14ac:dyDescent="0.2">
      <c r="A214" s="30"/>
      <c r="B214" s="31"/>
      <c r="C214" s="30"/>
      <c r="D214" s="155" t="s">
        <v>169</v>
      </c>
      <c r="E214" s="30"/>
      <c r="F214" s="156" t="s">
        <v>283</v>
      </c>
      <c r="G214" s="30"/>
      <c r="H214" s="30"/>
      <c r="I214" s="30"/>
      <c r="J214" s="30"/>
      <c r="K214" s="30"/>
      <c r="L214" s="31"/>
      <c r="M214" s="157"/>
      <c r="N214" s="158"/>
      <c r="O214" s="56"/>
      <c r="P214" s="56"/>
      <c r="Q214" s="56"/>
      <c r="R214" s="56"/>
      <c r="S214" s="56"/>
      <c r="T214" s="57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T214" s="18" t="s">
        <v>169</v>
      </c>
      <c r="AU214" s="18" t="s">
        <v>81</v>
      </c>
    </row>
    <row r="215" spans="1:65" s="13" customFormat="1" x14ac:dyDescent="0.2">
      <c r="B215" s="159"/>
      <c r="D215" s="155" t="s">
        <v>171</v>
      </c>
      <c r="E215" s="160" t="s">
        <v>1</v>
      </c>
      <c r="F215" s="161" t="s">
        <v>284</v>
      </c>
      <c r="H215" s="160" t="s">
        <v>1</v>
      </c>
      <c r="L215" s="159"/>
      <c r="M215" s="162"/>
      <c r="N215" s="163"/>
      <c r="O215" s="163"/>
      <c r="P215" s="163"/>
      <c r="Q215" s="163"/>
      <c r="R215" s="163"/>
      <c r="S215" s="163"/>
      <c r="T215" s="164"/>
      <c r="AT215" s="160" t="s">
        <v>171</v>
      </c>
      <c r="AU215" s="160" t="s">
        <v>81</v>
      </c>
      <c r="AV215" s="13" t="s">
        <v>19</v>
      </c>
      <c r="AW215" s="13" t="s">
        <v>31</v>
      </c>
      <c r="AX215" s="13" t="s">
        <v>74</v>
      </c>
      <c r="AY215" s="160" t="s">
        <v>160</v>
      </c>
    </row>
    <row r="216" spans="1:65" s="14" customFormat="1" x14ac:dyDescent="0.2">
      <c r="B216" s="165"/>
      <c r="D216" s="155" t="s">
        <v>171</v>
      </c>
      <c r="E216" s="166" t="s">
        <v>1</v>
      </c>
      <c r="F216" s="167" t="s">
        <v>682</v>
      </c>
      <c r="H216" s="168">
        <v>34.5</v>
      </c>
      <c r="L216" s="165"/>
      <c r="M216" s="169"/>
      <c r="N216" s="170"/>
      <c r="O216" s="170"/>
      <c r="P216" s="170"/>
      <c r="Q216" s="170"/>
      <c r="R216" s="170"/>
      <c r="S216" s="170"/>
      <c r="T216" s="171"/>
      <c r="AT216" s="166" t="s">
        <v>171</v>
      </c>
      <c r="AU216" s="166" t="s">
        <v>81</v>
      </c>
      <c r="AV216" s="14" t="s">
        <v>81</v>
      </c>
      <c r="AW216" s="14" t="s">
        <v>31</v>
      </c>
      <c r="AX216" s="14" t="s">
        <v>74</v>
      </c>
      <c r="AY216" s="166" t="s">
        <v>160</v>
      </c>
    </row>
    <row r="217" spans="1:65" s="13" customFormat="1" x14ac:dyDescent="0.2">
      <c r="B217" s="159"/>
      <c r="D217" s="155" t="s">
        <v>171</v>
      </c>
      <c r="E217" s="160" t="s">
        <v>1</v>
      </c>
      <c r="F217" s="161" t="s">
        <v>286</v>
      </c>
      <c r="H217" s="160" t="s">
        <v>1</v>
      </c>
      <c r="L217" s="159"/>
      <c r="M217" s="162"/>
      <c r="N217" s="163"/>
      <c r="O217" s="163"/>
      <c r="P217" s="163"/>
      <c r="Q217" s="163"/>
      <c r="R217" s="163"/>
      <c r="S217" s="163"/>
      <c r="T217" s="164"/>
      <c r="AT217" s="160" t="s">
        <v>171</v>
      </c>
      <c r="AU217" s="160" t="s">
        <v>81</v>
      </c>
      <c r="AV217" s="13" t="s">
        <v>19</v>
      </c>
      <c r="AW217" s="13" t="s">
        <v>31</v>
      </c>
      <c r="AX217" s="13" t="s">
        <v>74</v>
      </c>
      <c r="AY217" s="160" t="s">
        <v>160</v>
      </c>
    </row>
    <row r="218" spans="1:65" s="14" customFormat="1" x14ac:dyDescent="0.2">
      <c r="B218" s="165"/>
      <c r="D218" s="155" t="s">
        <v>171</v>
      </c>
      <c r="E218" s="166" t="s">
        <v>1</v>
      </c>
      <c r="F218" s="167" t="s">
        <v>683</v>
      </c>
      <c r="H218" s="168">
        <v>20.010000000000002</v>
      </c>
      <c r="L218" s="165"/>
      <c r="M218" s="169"/>
      <c r="N218" s="170"/>
      <c r="O218" s="170"/>
      <c r="P218" s="170"/>
      <c r="Q218" s="170"/>
      <c r="R218" s="170"/>
      <c r="S218" s="170"/>
      <c r="T218" s="171"/>
      <c r="AT218" s="166" t="s">
        <v>171</v>
      </c>
      <c r="AU218" s="166" t="s">
        <v>81</v>
      </c>
      <c r="AV218" s="14" t="s">
        <v>81</v>
      </c>
      <c r="AW218" s="14" t="s">
        <v>31</v>
      </c>
      <c r="AX218" s="14" t="s">
        <v>74</v>
      </c>
      <c r="AY218" s="166" t="s">
        <v>160</v>
      </c>
    </row>
    <row r="219" spans="1:65" s="13" customFormat="1" x14ac:dyDescent="0.2">
      <c r="B219" s="159"/>
      <c r="D219" s="155" t="s">
        <v>171</v>
      </c>
      <c r="E219" s="160" t="s">
        <v>1</v>
      </c>
      <c r="F219" s="161" t="s">
        <v>288</v>
      </c>
      <c r="H219" s="160" t="s">
        <v>1</v>
      </c>
      <c r="L219" s="159"/>
      <c r="M219" s="162"/>
      <c r="N219" s="163"/>
      <c r="O219" s="163"/>
      <c r="P219" s="163"/>
      <c r="Q219" s="163"/>
      <c r="R219" s="163"/>
      <c r="S219" s="163"/>
      <c r="T219" s="164"/>
      <c r="AT219" s="160" t="s">
        <v>171</v>
      </c>
      <c r="AU219" s="160" t="s">
        <v>81</v>
      </c>
      <c r="AV219" s="13" t="s">
        <v>19</v>
      </c>
      <c r="AW219" s="13" t="s">
        <v>31</v>
      </c>
      <c r="AX219" s="13" t="s">
        <v>74</v>
      </c>
      <c r="AY219" s="160" t="s">
        <v>160</v>
      </c>
    </row>
    <row r="220" spans="1:65" s="14" customFormat="1" x14ac:dyDescent="0.2">
      <c r="B220" s="165"/>
      <c r="D220" s="155" t="s">
        <v>171</v>
      </c>
      <c r="E220" s="166" t="s">
        <v>1</v>
      </c>
      <c r="F220" s="167" t="s">
        <v>684</v>
      </c>
      <c r="H220" s="168">
        <v>0.49</v>
      </c>
      <c r="L220" s="165"/>
      <c r="M220" s="169"/>
      <c r="N220" s="170"/>
      <c r="O220" s="170"/>
      <c r="P220" s="170"/>
      <c r="Q220" s="170"/>
      <c r="R220" s="170"/>
      <c r="S220" s="170"/>
      <c r="T220" s="171"/>
      <c r="AT220" s="166" t="s">
        <v>171</v>
      </c>
      <c r="AU220" s="166" t="s">
        <v>81</v>
      </c>
      <c r="AV220" s="14" t="s">
        <v>81</v>
      </c>
      <c r="AW220" s="14" t="s">
        <v>31</v>
      </c>
      <c r="AX220" s="14" t="s">
        <v>74</v>
      </c>
      <c r="AY220" s="166" t="s">
        <v>160</v>
      </c>
    </row>
    <row r="221" spans="1:65" s="15" customFormat="1" x14ac:dyDescent="0.2">
      <c r="B221" s="172"/>
      <c r="D221" s="155" t="s">
        <v>171</v>
      </c>
      <c r="E221" s="173" t="s">
        <v>1</v>
      </c>
      <c r="F221" s="174" t="s">
        <v>176</v>
      </c>
      <c r="H221" s="175">
        <v>55</v>
      </c>
      <c r="L221" s="172"/>
      <c r="M221" s="176"/>
      <c r="N221" s="177"/>
      <c r="O221" s="177"/>
      <c r="P221" s="177"/>
      <c r="Q221" s="177"/>
      <c r="R221" s="177"/>
      <c r="S221" s="177"/>
      <c r="T221" s="178"/>
      <c r="AT221" s="173" t="s">
        <v>171</v>
      </c>
      <c r="AU221" s="173" t="s">
        <v>81</v>
      </c>
      <c r="AV221" s="15" t="s">
        <v>167</v>
      </c>
      <c r="AW221" s="15" t="s">
        <v>31</v>
      </c>
      <c r="AX221" s="15" t="s">
        <v>19</v>
      </c>
      <c r="AY221" s="173" t="s">
        <v>160</v>
      </c>
    </row>
    <row r="222" spans="1:65" s="2" customFormat="1" ht="16.5" customHeight="1" x14ac:dyDescent="0.2">
      <c r="A222" s="30"/>
      <c r="B222" s="142"/>
      <c r="C222" s="187" t="s">
        <v>290</v>
      </c>
      <c r="D222" s="187" t="s">
        <v>291</v>
      </c>
      <c r="E222" s="188" t="s">
        <v>292</v>
      </c>
      <c r="F222" s="189" t="s">
        <v>293</v>
      </c>
      <c r="G222" s="190" t="s">
        <v>245</v>
      </c>
      <c r="H222" s="191">
        <v>88</v>
      </c>
      <c r="I222" s="192">
        <v>0</v>
      </c>
      <c r="J222" s="192">
        <f>ROUND(I222*H222,2)</f>
        <v>0</v>
      </c>
      <c r="K222" s="189" t="s">
        <v>166</v>
      </c>
      <c r="L222" s="193"/>
      <c r="M222" s="194" t="s">
        <v>1</v>
      </c>
      <c r="N222" s="195" t="s">
        <v>39</v>
      </c>
      <c r="O222" s="151">
        <v>0</v>
      </c>
      <c r="P222" s="151">
        <f>O222*H222</f>
        <v>0</v>
      </c>
      <c r="Q222" s="151">
        <v>1</v>
      </c>
      <c r="R222" s="151">
        <f>Q222*H222</f>
        <v>88</v>
      </c>
      <c r="S222" s="151">
        <v>0</v>
      </c>
      <c r="T222" s="152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3" t="s">
        <v>231</v>
      </c>
      <c r="AT222" s="153" t="s">
        <v>291</v>
      </c>
      <c r="AU222" s="153" t="s">
        <v>81</v>
      </c>
      <c r="AY222" s="18" t="s">
        <v>160</v>
      </c>
      <c r="BE222" s="154">
        <f>IF(N222="základní",J222,0)</f>
        <v>0</v>
      </c>
      <c r="BF222" s="154">
        <f>IF(N222="snížená",J222,0)</f>
        <v>0</v>
      </c>
      <c r="BG222" s="154">
        <f>IF(N222="zákl. přenesená",J222,0)</f>
        <v>0</v>
      </c>
      <c r="BH222" s="154">
        <f>IF(N222="sníž. přenesená",J222,0)</f>
        <v>0</v>
      </c>
      <c r="BI222" s="154">
        <f>IF(N222="nulová",J222,0)</f>
        <v>0</v>
      </c>
      <c r="BJ222" s="18" t="s">
        <v>19</v>
      </c>
      <c r="BK222" s="154">
        <f>ROUND(I222*H222,2)</f>
        <v>0</v>
      </c>
      <c r="BL222" s="18" t="s">
        <v>167</v>
      </c>
      <c r="BM222" s="153" t="s">
        <v>294</v>
      </c>
    </row>
    <row r="223" spans="1:65" s="2" customFormat="1" x14ac:dyDescent="0.2">
      <c r="A223" s="30"/>
      <c r="B223" s="31"/>
      <c r="C223" s="30"/>
      <c r="D223" s="155" t="s">
        <v>169</v>
      </c>
      <c r="E223" s="30"/>
      <c r="F223" s="156" t="s">
        <v>293</v>
      </c>
      <c r="G223" s="30"/>
      <c r="H223" s="30"/>
      <c r="I223" s="30"/>
      <c r="J223" s="30"/>
      <c r="K223" s="30"/>
      <c r="L223" s="31"/>
      <c r="M223" s="157"/>
      <c r="N223" s="158"/>
      <c r="O223" s="56"/>
      <c r="P223" s="56"/>
      <c r="Q223" s="56"/>
      <c r="R223" s="56"/>
      <c r="S223" s="56"/>
      <c r="T223" s="57"/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T223" s="18" t="s">
        <v>169</v>
      </c>
      <c r="AU223" s="18" t="s">
        <v>81</v>
      </c>
    </row>
    <row r="224" spans="1:65" s="14" customFormat="1" x14ac:dyDescent="0.2">
      <c r="B224" s="165"/>
      <c r="D224" s="155" t="s">
        <v>171</v>
      </c>
      <c r="E224" s="166" t="s">
        <v>1</v>
      </c>
      <c r="F224" s="167" t="s">
        <v>685</v>
      </c>
      <c r="H224" s="168">
        <v>88</v>
      </c>
      <c r="L224" s="165"/>
      <c r="M224" s="169"/>
      <c r="N224" s="170"/>
      <c r="O224" s="170"/>
      <c r="P224" s="170"/>
      <c r="Q224" s="170"/>
      <c r="R224" s="170"/>
      <c r="S224" s="170"/>
      <c r="T224" s="171"/>
      <c r="AT224" s="166" t="s">
        <v>171</v>
      </c>
      <c r="AU224" s="166" t="s">
        <v>81</v>
      </c>
      <c r="AV224" s="14" t="s">
        <v>81</v>
      </c>
      <c r="AW224" s="14" t="s">
        <v>31</v>
      </c>
      <c r="AX224" s="14" t="s">
        <v>19</v>
      </c>
      <c r="AY224" s="166" t="s">
        <v>160</v>
      </c>
    </row>
    <row r="225" spans="1:65" s="2" customFormat="1" ht="16.5" customHeight="1" x14ac:dyDescent="0.2">
      <c r="A225" s="30"/>
      <c r="B225" s="142"/>
      <c r="C225" s="143" t="s">
        <v>296</v>
      </c>
      <c r="D225" s="143" t="s">
        <v>162</v>
      </c>
      <c r="E225" s="144" t="s">
        <v>297</v>
      </c>
      <c r="F225" s="145" t="s">
        <v>298</v>
      </c>
      <c r="G225" s="146" t="s">
        <v>165</v>
      </c>
      <c r="H225" s="147">
        <v>106.35</v>
      </c>
      <c r="I225" s="148">
        <v>0</v>
      </c>
      <c r="J225" s="148">
        <f>ROUND(I225*H225,2)</f>
        <v>0</v>
      </c>
      <c r="K225" s="145" t="s">
        <v>166</v>
      </c>
      <c r="L225" s="31"/>
      <c r="M225" s="149" t="s">
        <v>1</v>
      </c>
      <c r="N225" s="150" t="s">
        <v>39</v>
      </c>
      <c r="O225" s="151">
        <v>3.5000000000000003E-2</v>
      </c>
      <c r="P225" s="151">
        <f>O225*H225</f>
        <v>3.7222500000000003</v>
      </c>
      <c r="Q225" s="151">
        <v>0</v>
      </c>
      <c r="R225" s="151">
        <f>Q225*H225</f>
        <v>0</v>
      </c>
      <c r="S225" s="151">
        <v>0</v>
      </c>
      <c r="T225" s="152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53" t="s">
        <v>167</v>
      </c>
      <c r="AT225" s="153" t="s">
        <v>162</v>
      </c>
      <c r="AU225" s="153" t="s">
        <v>81</v>
      </c>
      <c r="AY225" s="18" t="s">
        <v>160</v>
      </c>
      <c r="BE225" s="154">
        <f>IF(N225="základní",J225,0)</f>
        <v>0</v>
      </c>
      <c r="BF225" s="154">
        <f>IF(N225="snížená",J225,0)</f>
        <v>0</v>
      </c>
      <c r="BG225" s="154">
        <f>IF(N225="zákl. přenesená",J225,0)</f>
        <v>0</v>
      </c>
      <c r="BH225" s="154">
        <f>IF(N225="sníž. přenesená",J225,0)</f>
        <v>0</v>
      </c>
      <c r="BI225" s="154">
        <f>IF(N225="nulová",J225,0)</f>
        <v>0</v>
      </c>
      <c r="BJ225" s="18" t="s">
        <v>19</v>
      </c>
      <c r="BK225" s="154">
        <f>ROUND(I225*H225,2)</f>
        <v>0</v>
      </c>
      <c r="BL225" s="18" t="s">
        <v>167</v>
      </c>
      <c r="BM225" s="153" t="s">
        <v>299</v>
      </c>
    </row>
    <row r="226" spans="1:65" s="2" customFormat="1" x14ac:dyDescent="0.2">
      <c r="A226" s="30"/>
      <c r="B226" s="31"/>
      <c r="C226" s="30"/>
      <c r="D226" s="155" t="s">
        <v>169</v>
      </c>
      <c r="E226" s="30"/>
      <c r="F226" s="156" t="s">
        <v>300</v>
      </c>
      <c r="G226" s="30"/>
      <c r="H226" s="30"/>
      <c r="I226" s="30"/>
      <c r="J226" s="30"/>
      <c r="K226" s="30"/>
      <c r="L226" s="31"/>
      <c r="M226" s="157"/>
      <c r="N226" s="158"/>
      <c r="O226" s="56"/>
      <c r="P226" s="56"/>
      <c r="Q226" s="56"/>
      <c r="R226" s="56"/>
      <c r="S226" s="56"/>
      <c r="T226" s="57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8" t="s">
        <v>169</v>
      </c>
      <c r="AU226" s="18" t="s">
        <v>81</v>
      </c>
    </row>
    <row r="227" spans="1:65" s="13" customFormat="1" x14ac:dyDescent="0.2">
      <c r="B227" s="159"/>
      <c r="D227" s="155" t="s">
        <v>171</v>
      </c>
      <c r="E227" s="160" t="s">
        <v>1</v>
      </c>
      <c r="F227" s="161" t="s">
        <v>201</v>
      </c>
      <c r="H227" s="160" t="s">
        <v>1</v>
      </c>
      <c r="L227" s="159"/>
      <c r="M227" s="162"/>
      <c r="N227" s="163"/>
      <c r="O227" s="163"/>
      <c r="P227" s="163"/>
      <c r="Q227" s="163"/>
      <c r="R227" s="163"/>
      <c r="S227" s="163"/>
      <c r="T227" s="164"/>
      <c r="AT227" s="160" t="s">
        <v>171</v>
      </c>
      <c r="AU227" s="160" t="s">
        <v>81</v>
      </c>
      <c r="AV227" s="13" t="s">
        <v>19</v>
      </c>
      <c r="AW227" s="13" t="s">
        <v>31</v>
      </c>
      <c r="AX227" s="13" t="s">
        <v>74</v>
      </c>
      <c r="AY227" s="160" t="s">
        <v>160</v>
      </c>
    </row>
    <row r="228" spans="1:65" s="14" customFormat="1" x14ac:dyDescent="0.2">
      <c r="B228" s="165"/>
      <c r="D228" s="155" t="s">
        <v>171</v>
      </c>
      <c r="E228" s="166" t="s">
        <v>1</v>
      </c>
      <c r="F228" s="167" t="s">
        <v>686</v>
      </c>
      <c r="H228" s="168">
        <v>51.35</v>
      </c>
      <c r="L228" s="165"/>
      <c r="M228" s="169"/>
      <c r="N228" s="170"/>
      <c r="O228" s="170"/>
      <c r="P228" s="170"/>
      <c r="Q228" s="170"/>
      <c r="R228" s="170"/>
      <c r="S228" s="170"/>
      <c r="T228" s="171"/>
      <c r="AT228" s="166" t="s">
        <v>171</v>
      </c>
      <c r="AU228" s="166" t="s">
        <v>81</v>
      </c>
      <c r="AV228" s="14" t="s">
        <v>81</v>
      </c>
      <c r="AW228" s="14" t="s">
        <v>31</v>
      </c>
      <c r="AX228" s="14" t="s">
        <v>74</v>
      </c>
      <c r="AY228" s="166" t="s">
        <v>160</v>
      </c>
    </row>
    <row r="229" spans="1:65" s="13" customFormat="1" x14ac:dyDescent="0.2">
      <c r="B229" s="159"/>
      <c r="D229" s="155" t="s">
        <v>171</v>
      </c>
      <c r="E229" s="160" t="s">
        <v>1</v>
      </c>
      <c r="F229" s="161" t="s">
        <v>203</v>
      </c>
      <c r="H229" s="160" t="s">
        <v>1</v>
      </c>
      <c r="L229" s="159"/>
      <c r="M229" s="162"/>
      <c r="N229" s="163"/>
      <c r="O229" s="163"/>
      <c r="P229" s="163"/>
      <c r="Q229" s="163"/>
      <c r="R229" s="163"/>
      <c r="S229" s="163"/>
      <c r="T229" s="164"/>
      <c r="AT229" s="160" t="s">
        <v>171</v>
      </c>
      <c r="AU229" s="160" t="s">
        <v>81</v>
      </c>
      <c r="AV229" s="13" t="s">
        <v>19</v>
      </c>
      <c r="AW229" s="13" t="s">
        <v>31</v>
      </c>
      <c r="AX229" s="13" t="s">
        <v>74</v>
      </c>
      <c r="AY229" s="160" t="s">
        <v>160</v>
      </c>
    </row>
    <row r="230" spans="1:65" s="14" customFormat="1" x14ac:dyDescent="0.2">
      <c r="B230" s="165"/>
      <c r="D230" s="155" t="s">
        <v>171</v>
      </c>
      <c r="E230" s="166" t="s">
        <v>1</v>
      </c>
      <c r="F230" s="167" t="s">
        <v>687</v>
      </c>
      <c r="H230" s="168">
        <v>55</v>
      </c>
      <c r="L230" s="165"/>
      <c r="M230" s="169"/>
      <c r="N230" s="170"/>
      <c r="O230" s="170"/>
      <c r="P230" s="170"/>
      <c r="Q230" s="170"/>
      <c r="R230" s="170"/>
      <c r="S230" s="170"/>
      <c r="T230" s="171"/>
      <c r="AT230" s="166" t="s">
        <v>171</v>
      </c>
      <c r="AU230" s="166" t="s">
        <v>81</v>
      </c>
      <c r="AV230" s="14" t="s">
        <v>81</v>
      </c>
      <c r="AW230" s="14" t="s">
        <v>31</v>
      </c>
      <c r="AX230" s="14" t="s">
        <v>74</v>
      </c>
      <c r="AY230" s="166" t="s">
        <v>160</v>
      </c>
    </row>
    <row r="231" spans="1:65" s="15" customFormat="1" x14ac:dyDescent="0.2">
      <c r="B231" s="172"/>
      <c r="D231" s="155" t="s">
        <v>171</v>
      </c>
      <c r="E231" s="173" t="s">
        <v>1</v>
      </c>
      <c r="F231" s="174" t="s">
        <v>176</v>
      </c>
      <c r="H231" s="175">
        <v>106.35</v>
      </c>
      <c r="L231" s="172"/>
      <c r="M231" s="176"/>
      <c r="N231" s="177"/>
      <c r="O231" s="177"/>
      <c r="P231" s="177"/>
      <c r="Q231" s="177"/>
      <c r="R231" s="177"/>
      <c r="S231" s="177"/>
      <c r="T231" s="178"/>
      <c r="AT231" s="173" t="s">
        <v>171</v>
      </c>
      <c r="AU231" s="173" t="s">
        <v>81</v>
      </c>
      <c r="AV231" s="15" t="s">
        <v>167</v>
      </c>
      <c r="AW231" s="15" t="s">
        <v>31</v>
      </c>
      <c r="AX231" s="15" t="s">
        <v>19</v>
      </c>
      <c r="AY231" s="173" t="s">
        <v>160</v>
      </c>
    </row>
    <row r="232" spans="1:65" s="2" customFormat="1" ht="24" customHeight="1" x14ac:dyDescent="0.2">
      <c r="A232" s="30"/>
      <c r="B232" s="142"/>
      <c r="C232" s="143" t="s">
        <v>303</v>
      </c>
      <c r="D232" s="143" t="s">
        <v>162</v>
      </c>
      <c r="E232" s="144" t="s">
        <v>304</v>
      </c>
      <c r="F232" s="145" t="s">
        <v>305</v>
      </c>
      <c r="G232" s="146" t="s">
        <v>165</v>
      </c>
      <c r="H232" s="147">
        <v>106.35</v>
      </c>
      <c r="I232" s="148">
        <v>0</v>
      </c>
      <c r="J232" s="148">
        <f>ROUND(I232*H232,2)</f>
        <v>0</v>
      </c>
      <c r="K232" s="145" t="s">
        <v>166</v>
      </c>
      <c r="L232" s="31"/>
      <c r="M232" s="149" t="s">
        <v>1</v>
      </c>
      <c r="N232" s="150" t="s">
        <v>39</v>
      </c>
      <c r="O232" s="151">
        <v>1.2E-2</v>
      </c>
      <c r="P232" s="151">
        <f>O232*H232</f>
        <v>1.2762</v>
      </c>
      <c r="Q232" s="151">
        <v>0</v>
      </c>
      <c r="R232" s="151">
        <f>Q232*H232</f>
        <v>0</v>
      </c>
      <c r="S232" s="151">
        <v>0</v>
      </c>
      <c r="T232" s="152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53" t="s">
        <v>167</v>
      </c>
      <c r="AT232" s="153" t="s">
        <v>162</v>
      </c>
      <c r="AU232" s="153" t="s">
        <v>81</v>
      </c>
      <c r="AY232" s="18" t="s">
        <v>160</v>
      </c>
      <c r="BE232" s="154">
        <f>IF(N232="základní",J232,0)</f>
        <v>0</v>
      </c>
      <c r="BF232" s="154">
        <f>IF(N232="snížená",J232,0)</f>
        <v>0</v>
      </c>
      <c r="BG232" s="154">
        <f>IF(N232="zákl. přenesená",J232,0)</f>
        <v>0</v>
      </c>
      <c r="BH232" s="154">
        <f>IF(N232="sníž. přenesená",J232,0)</f>
        <v>0</v>
      </c>
      <c r="BI232" s="154">
        <f>IF(N232="nulová",J232,0)</f>
        <v>0</v>
      </c>
      <c r="BJ232" s="18" t="s">
        <v>19</v>
      </c>
      <c r="BK232" s="154">
        <f>ROUND(I232*H232,2)</f>
        <v>0</v>
      </c>
      <c r="BL232" s="18" t="s">
        <v>167</v>
      </c>
      <c r="BM232" s="153" t="s">
        <v>306</v>
      </c>
    </row>
    <row r="233" spans="1:65" s="2" customFormat="1" ht="19.5" x14ac:dyDescent="0.2">
      <c r="A233" s="30"/>
      <c r="B233" s="31"/>
      <c r="C233" s="30"/>
      <c r="D233" s="155" t="s">
        <v>169</v>
      </c>
      <c r="E233" s="30"/>
      <c r="F233" s="156" t="s">
        <v>307</v>
      </c>
      <c r="G233" s="30"/>
      <c r="H233" s="30"/>
      <c r="I233" s="30"/>
      <c r="J233" s="30"/>
      <c r="K233" s="30"/>
      <c r="L233" s="31"/>
      <c r="M233" s="157"/>
      <c r="N233" s="158"/>
      <c r="O233" s="56"/>
      <c r="P233" s="56"/>
      <c r="Q233" s="56"/>
      <c r="R233" s="56"/>
      <c r="S233" s="56"/>
      <c r="T233" s="57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T233" s="18" t="s">
        <v>169</v>
      </c>
      <c r="AU233" s="18" t="s">
        <v>81</v>
      </c>
    </row>
    <row r="234" spans="1:65" s="2" customFormat="1" ht="16.5" customHeight="1" x14ac:dyDescent="0.2">
      <c r="A234" s="30"/>
      <c r="B234" s="142"/>
      <c r="C234" s="187" t="s">
        <v>308</v>
      </c>
      <c r="D234" s="187" t="s">
        <v>291</v>
      </c>
      <c r="E234" s="188" t="s">
        <v>309</v>
      </c>
      <c r="F234" s="189" t="s">
        <v>310</v>
      </c>
      <c r="G234" s="190" t="s">
        <v>311</v>
      </c>
      <c r="H234" s="191">
        <v>3.1909999999999998</v>
      </c>
      <c r="I234" s="192">
        <v>0</v>
      </c>
      <c r="J234" s="192">
        <f>ROUND(I234*H234,2)</f>
        <v>0</v>
      </c>
      <c r="K234" s="189" t="s">
        <v>166</v>
      </c>
      <c r="L234" s="193"/>
      <c r="M234" s="194" t="s">
        <v>1</v>
      </c>
      <c r="N234" s="195" t="s">
        <v>39</v>
      </c>
      <c r="O234" s="151">
        <v>0</v>
      </c>
      <c r="P234" s="151">
        <f>O234*H234</f>
        <v>0</v>
      </c>
      <c r="Q234" s="151">
        <v>1E-3</v>
      </c>
      <c r="R234" s="151">
        <f>Q234*H234</f>
        <v>3.1909999999999998E-3</v>
      </c>
      <c r="S234" s="151">
        <v>0</v>
      </c>
      <c r="T234" s="152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53" t="s">
        <v>231</v>
      </c>
      <c r="AT234" s="153" t="s">
        <v>291</v>
      </c>
      <c r="AU234" s="153" t="s">
        <v>81</v>
      </c>
      <c r="AY234" s="18" t="s">
        <v>160</v>
      </c>
      <c r="BE234" s="154">
        <f>IF(N234="základní",J234,0)</f>
        <v>0</v>
      </c>
      <c r="BF234" s="154">
        <f>IF(N234="snížená",J234,0)</f>
        <v>0</v>
      </c>
      <c r="BG234" s="154">
        <f>IF(N234="zákl. přenesená",J234,0)</f>
        <v>0</v>
      </c>
      <c r="BH234" s="154">
        <f>IF(N234="sníž. přenesená",J234,0)</f>
        <v>0</v>
      </c>
      <c r="BI234" s="154">
        <f>IF(N234="nulová",J234,0)</f>
        <v>0</v>
      </c>
      <c r="BJ234" s="18" t="s">
        <v>19</v>
      </c>
      <c r="BK234" s="154">
        <f>ROUND(I234*H234,2)</f>
        <v>0</v>
      </c>
      <c r="BL234" s="18" t="s">
        <v>167</v>
      </c>
      <c r="BM234" s="153" t="s">
        <v>312</v>
      </c>
    </row>
    <row r="235" spans="1:65" s="2" customFormat="1" x14ac:dyDescent="0.2">
      <c r="A235" s="30"/>
      <c r="B235" s="31"/>
      <c r="C235" s="30"/>
      <c r="D235" s="155" t="s">
        <v>169</v>
      </c>
      <c r="E235" s="30"/>
      <c r="F235" s="156" t="s">
        <v>310</v>
      </c>
      <c r="G235" s="30"/>
      <c r="H235" s="30"/>
      <c r="I235" s="30"/>
      <c r="J235" s="30"/>
      <c r="K235" s="30"/>
      <c r="L235" s="31"/>
      <c r="M235" s="157"/>
      <c r="N235" s="158"/>
      <c r="O235" s="56"/>
      <c r="P235" s="56"/>
      <c r="Q235" s="56"/>
      <c r="R235" s="56"/>
      <c r="S235" s="56"/>
      <c r="T235" s="57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T235" s="18" t="s">
        <v>169</v>
      </c>
      <c r="AU235" s="18" t="s">
        <v>81</v>
      </c>
    </row>
    <row r="236" spans="1:65" s="14" customFormat="1" x14ac:dyDescent="0.2">
      <c r="B236" s="165"/>
      <c r="D236" s="155" t="s">
        <v>171</v>
      </c>
      <c r="E236" s="166" t="s">
        <v>1</v>
      </c>
      <c r="F236" s="167" t="s">
        <v>688</v>
      </c>
      <c r="H236" s="168">
        <v>3.1909999999999998</v>
      </c>
      <c r="L236" s="165"/>
      <c r="M236" s="169"/>
      <c r="N236" s="170"/>
      <c r="O236" s="170"/>
      <c r="P236" s="170"/>
      <c r="Q236" s="170"/>
      <c r="R236" s="170"/>
      <c r="S236" s="170"/>
      <c r="T236" s="171"/>
      <c r="AT236" s="166" t="s">
        <v>171</v>
      </c>
      <c r="AU236" s="166" t="s">
        <v>81</v>
      </c>
      <c r="AV236" s="14" t="s">
        <v>81</v>
      </c>
      <c r="AW236" s="14" t="s">
        <v>31</v>
      </c>
      <c r="AX236" s="14" t="s">
        <v>74</v>
      </c>
      <c r="AY236" s="166" t="s">
        <v>160</v>
      </c>
    </row>
    <row r="237" spans="1:65" s="15" customFormat="1" x14ac:dyDescent="0.2">
      <c r="B237" s="172"/>
      <c r="D237" s="155" t="s">
        <v>171</v>
      </c>
      <c r="E237" s="173" t="s">
        <v>1</v>
      </c>
      <c r="F237" s="174" t="s">
        <v>176</v>
      </c>
      <c r="H237" s="175">
        <v>3.1909999999999998</v>
      </c>
      <c r="L237" s="172"/>
      <c r="M237" s="176"/>
      <c r="N237" s="177"/>
      <c r="O237" s="177"/>
      <c r="P237" s="177"/>
      <c r="Q237" s="177"/>
      <c r="R237" s="177"/>
      <c r="S237" s="177"/>
      <c r="T237" s="178"/>
      <c r="AT237" s="173" t="s">
        <v>171</v>
      </c>
      <c r="AU237" s="173" t="s">
        <v>81</v>
      </c>
      <c r="AV237" s="15" t="s">
        <v>167</v>
      </c>
      <c r="AW237" s="15" t="s">
        <v>31</v>
      </c>
      <c r="AX237" s="15" t="s">
        <v>19</v>
      </c>
      <c r="AY237" s="173" t="s">
        <v>160</v>
      </c>
    </row>
    <row r="238" spans="1:65" s="2" customFormat="1" ht="24" customHeight="1" x14ac:dyDescent="0.2">
      <c r="A238" s="30"/>
      <c r="B238" s="142"/>
      <c r="C238" s="143" t="s">
        <v>7</v>
      </c>
      <c r="D238" s="143" t="s">
        <v>162</v>
      </c>
      <c r="E238" s="144" t="s">
        <v>314</v>
      </c>
      <c r="F238" s="145" t="s">
        <v>315</v>
      </c>
      <c r="G238" s="146" t="s">
        <v>165</v>
      </c>
      <c r="H238" s="147">
        <v>106.35</v>
      </c>
      <c r="I238" s="148">
        <v>0</v>
      </c>
      <c r="J238" s="148">
        <f>ROUND(I238*H238,2)</f>
        <v>0</v>
      </c>
      <c r="K238" s="145" t="s">
        <v>166</v>
      </c>
      <c r="L238" s="31"/>
      <c r="M238" s="149" t="s">
        <v>1</v>
      </c>
      <c r="N238" s="150" t="s">
        <v>39</v>
      </c>
      <c r="O238" s="151">
        <v>0.34200000000000003</v>
      </c>
      <c r="P238" s="151">
        <f>O238*H238</f>
        <v>36.371700000000004</v>
      </c>
      <c r="Q238" s="151">
        <v>0</v>
      </c>
      <c r="R238" s="151">
        <f>Q238*H238</f>
        <v>0</v>
      </c>
      <c r="S238" s="151">
        <v>0</v>
      </c>
      <c r="T238" s="152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3" t="s">
        <v>167</v>
      </c>
      <c r="AT238" s="153" t="s">
        <v>162</v>
      </c>
      <c r="AU238" s="153" t="s">
        <v>81</v>
      </c>
      <c r="AY238" s="18" t="s">
        <v>160</v>
      </c>
      <c r="BE238" s="154">
        <f>IF(N238="základní",J238,0)</f>
        <v>0</v>
      </c>
      <c r="BF238" s="154">
        <f>IF(N238="snížená",J238,0)</f>
        <v>0</v>
      </c>
      <c r="BG238" s="154">
        <f>IF(N238="zákl. přenesená",J238,0)</f>
        <v>0</v>
      </c>
      <c r="BH238" s="154">
        <f>IF(N238="sníž. přenesená",J238,0)</f>
        <v>0</v>
      </c>
      <c r="BI238" s="154">
        <f>IF(N238="nulová",J238,0)</f>
        <v>0</v>
      </c>
      <c r="BJ238" s="18" t="s">
        <v>19</v>
      </c>
      <c r="BK238" s="154">
        <f>ROUND(I238*H238,2)</f>
        <v>0</v>
      </c>
      <c r="BL238" s="18" t="s">
        <v>167</v>
      </c>
      <c r="BM238" s="153" t="s">
        <v>316</v>
      </c>
    </row>
    <row r="239" spans="1:65" s="2" customFormat="1" ht="19.5" x14ac:dyDescent="0.2">
      <c r="A239" s="30"/>
      <c r="B239" s="31"/>
      <c r="C239" s="30"/>
      <c r="D239" s="155" t="s">
        <v>169</v>
      </c>
      <c r="E239" s="30"/>
      <c r="F239" s="156" t="s">
        <v>317</v>
      </c>
      <c r="G239" s="30"/>
      <c r="H239" s="30"/>
      <c r="I239" s="30"/>
      <c r="J239" s="30"/>
      <c r="K239" s="30"/>
      <c r="L239" s="31"/>
      <c r="M239" s="157"/>
      <c r="N239" s="158"/>
      <c r="O239" s="56"/>
      <c r="P239" s="56"/>
      <c r="Q239" s="56"/>
      <c r="R239" s="56"/>
      <c r="S239" s="56"/>
      <c r="T239" s="57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8" t="s">
        <v>169</v>
      </c>
      <c r="AU239" s="18" t="s">
        <v>81</v>
      </c>
    </row>
    <row r="240" spans="1:65" s="12" customFormat="1" ht="22.9" customHeight="1" x14ac:dyDescent="0.2">
      <c r="B240" s="130"/>
      <c r="D240" s="131" t="s">
        <v>73</v>
      </c>
      <c r="E240" s="140" t="s">
        <v>81</v>
      </c>
      <c r="F240" s="140" t="s">
        <v>318</v>
      </c>
      <c r="J240" s="141">
        <f>BK240</f>
        <v>0</v>
      </c>
      <c r="L240" s="130"/>
      <c r="M240" s="134"/>
      <c r="N240" s="135"/>
      <c r="O240" s="135"/>
      <c r="P240" s="136">
        <f>SUM(P241:P297)</f>
        <v>43.451443000000005</v>
      </c>
      <c r="Q240" s="135"/>
      <c r="R240" s="136">
        <f>SUM(R241:R297)</f>
        <v>14.188004050439998</v>
      </c>
      <c r="S240" s="135"/>
      <c r="T240" s="137">
        <f>SUM(T241:T297)</f>
        <v>0</v>
      </c>
      <c r="AR240" s="131" t="s">
        <v>19</v>
      </c>
      <c r="AT240" s="138" t="s">
        <v>73</v>
      </c>
      <c r="AU240" s="138" t="s">
        <v>19</v>
      </c>
      <c r="AY240" s="131" t="s">
        <v>160</v>
      </c>
      <c r="BK240" s="139">
        <f>SUM(BK241:BK297)</f>
        <v>0</v>
      </c>
    </row>
    <row r="241" spans="1:65" s="2" customFormat="1" ht="24" customHeight="1" x14ac:dyDescent="0.2">
      <c r="A241" s="30"/>
      <c r="B241" s="142"/>
      <c r="C241" s="143" t="s">
        <v>319</v>
      </c>
      <c r="D241" s="143" t="s">
        <v>162</v>
      </c>
      <c r="E241" s="144" t="s">
        <v>320</v>
      </c>
      <c r="F241" s="145" t="s">
        <v>321</v>
      </c>
      <c r="G241" s="146" t="s">
        <v>165</v>
      </c>
      <c r="H241" s="147">
        <v>62.686</v>
      </c>
      <c r="I241" s="148">
        <v>0</v>
      </c>
      <c r="J241" s="148">
        <f>ROUND(I241*H241,2)</f>
        <v>0</v>
      </c>
      <c r="K241" s="145" t="s">
        <v>166</v>
      </c>
      <c r="L241" s="31"/>
      <c r="M241" s="149" t="s">
        <v>1</v>
      </c>
      <c r="N241" s="150" t="s">
        <v>39</v>
      </c>
      <c r="O241" s="151">
        <v>7.4999999999999997E-2</v>
      </c>
      <c r="P241" s="151">
        <f>O241*H241</f>
        <v>4.7014499999999995</v>
      </c>
      <c r="Q241" s="151">
        <v>1.6694E-4</v>
      </c>
      <c r="R241" s="151">
        <f>Q241*H241</f>
        <v>1.046480084E-2</v>
      </c>
      <c r="S241" s="151">
        <v>0</v>
      </c>
      <c r="T241" s="152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3" t="s">
        <v>167</v>
      </c>
      <c r="AT241" s="153" t="s">
        <v>162</v>
      </c>
      <c r="AU241" s="153" t="s">
        <v>81</v>
      </c>
      <c r="AY241" s="18" t="s">
        <v>160</v>
      </c>
      <c r="BE241" s="154">
        <f>IF(N241="základní",J241,0)</f>
        <v>0</v>
      </c>
      <c r="BF241" s="154">
        <f>IF(N241="snížená",J241,0)</f>
        <v>0</v>
      </c>
      <c r="BG241" s="154">
        <f>IF(N241="zákl. přenesená",J241,0)</f>
        <v>0</v>
      </c>
      <c r="BH241" s="154">
        <f>IF(N241="sníž. přenesená",J241,0)</f>
        <v>0</v>
      </c>
      <c r="BI241" s="154">
        <f>IF(N241="nulová",J241,0)</f>
        <v>0</v>
      </c>
      <c r="BJ241" s="18" t="s">
        <v>19</v>
      </c>
      <c r="BK241" s="154">
        <f>ROUND(I241*H241,2)</f>
        <v>0</v>
      </c>
      <c r="BL241" s="18" t="s">
        <v>167</v>
      </c>
      <c r="BM241" s="153" t="s">
        <v>322</v>
      </c>
    </row>
    <row r="242" spans="1:65" s="2" customFormat="1" ht="19.5" x14ac:dyDescent="0.2">
      <c r="A242" s="30"/>
      <c r="B242" s="31"/>
      <c r="C242" s="30"/>
      <c r="D242" s="155" t="s">
        <v>169</v>
      </c>
      <c r="E242" s="30"/>
      <c r="F242" s="156" t="s">
        <v>323</v>
      </c>
      <c r="G242" s="30"/>
      <c r="H242" s="30"/>
      <c r="I242" s="30"/>
      <c r="J242" s="30"/>
      <c r="K242" s="30"/>
      <c r="L242" s="31"/>
      <c r="M242" s="157"/>
      <c r="N242" s="158"/>
      <c r="O242" s="56"/>
      <c r="P242" s="56"/>
      <c r="Q242" s="56"/>
      <c r="R242" s="56"/>
      <c r="S242" s="56"/>
      <c r="T242" s="57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T242" s="18" t="s">
        <v>169</v>
      </c>
      <c r="AU242" s="18" t="s">
        <v>81</v>
      </c>
    </row>
    <row r="243" spans="1:65" s="13" customFormat="1" x14ac:dyDescent="0.2">
      <c r="B243" s="159"/>
      <c r="D243" s="155" t="s">
        <v>171</v>
      </c>
      <c r="E243" s="160" t="s">
        <v>1</v>
      </c>
      <c r="F243" s="161" t="s">
        <v>324</v>
      </c>
      <c r="H243" s="160" t="s">
        <v>1</v>
      </c>
      <c r="L243" s="159"/>
      <c r="M243" s="162"/>
      <c r="N243" s="163"/>
      <c r="O243" s="163"/>
      <c r="P243" s="163"/>
      <c r="Q243" s="163"/>
      <c r="R243" s="163"/>
      <c r="S243" s="163"/>
      <c r="T243" s="164"/>
      <c r="AT243" s="160" t="s">
        <v>171</v>
      </c>
      <c r="AU243" s="160" t="s">
        <v>81</v>
      </c>
      <c r="AV243" s="13" t="s">
        <v>19</v>
      </c>
      <c r="AW243" s="13" t="s">
        <v>31</v>
      </c>
      <c r="AX243" s="13" t="s">
        <v>74</v>
      </c>
      <c r="AY243" s="160" t="s">
        <v>160</v>
      </c>
    </row>
    <row r="244" spans="1:65" s="14" customFormat="1" x14ac:dyDescent="0.2">
      <c r="B244" s="165"/>
      <c r="D244" s="155" t="s">
        <v>171</v>
      </c>
      <c r="E244" s="166" t="s">
        <v>1</v>
      </c>
      <c r="F244" s="167" t="s">
        <v>325</v>
      </c>
      <c r="H244" s="168">
        <v>23.986000000000001</v>
      </c>
      <c r="L244" s="165"/>
      <c r="M244" s="169"/>
      <c r="N244" s="170"/>
      <c r="O244" s="170"/>
      <c r="P244" s="170"/>
      <c r="Q244" s="170"/>
      <c r="R244" s="170"/>
      <c r="S244" s="170"/>
      <c r="T244" s="171"/>
      <c r="AT244" s="166" t="s">
        <v>171</v>
      </c>
      <c r="AU244" s="166" t="s">
        <v>81</v>
      </c>
      <c r="AV244" s="14" t="s">
        <v>81</v>
      </c>
      <c r="AW244" s="14" t="s">
        <v>31</v>
      </c>
      <c r="AX244" s="14" t="s">
        <v>74</v>
      </c>
      <c r="AY244" s="166" t="s">
        <v>160</v>
      </c>
    </row>
    <row r="245" spans="1:65" s="13" customFormat="1" x14ac:dyDescent="0.2">
      <c r="B245" s="159"/>
      <c r="D245" s="155" t="s">
        <v>171</v>
      </c>
      <c r="E245" s="160" t="s">
        <v>1</v>
      </c>
      <c r="F245" s="161" t="s">
        <v>326</v>
      </c>
      <c r="H245" s="160" t="s">
        <v>1</v>
      </c>
      <c r="L245" s="159"/>
      <c r="M245" s="162"/>
      <c r="N245" s="163"/>
      <c r="O245" s="163"/>
      <c r="P245" s="163"/>
      <c r="Q245" s="163"/>
      <c r="R245" s="163"/>
      <c r="S245" s="163"/>
      <c r="T245" s="164"/>
      <c r="AT245" s="160" t="s">
        <v>171</v>
      </c>
      <c r="AU245" s="160" t="s">
        <v>81</v>
      </c>
      <c r="AV245" s="13" t="s">
        <v>19</v>
      </c>
      <c r="AW245" s="13" t="s">
        <v>31</v>
      </c>
      <c r="AX245" s="13" t="s">
        <v>74</v>
      </c>
      <c r="AY245" s="160" t="s">
        <v>160</v>
      </c>
    </row>
    <row r="246" spans="1:65" s="14" customFormat="1" x14ac:dyDescent="0.2">
      <c r="B246" s="165"/>
      <c r="D246" s="155" t="s">
        <v>171</v>
      </c>
      <c r="E246" s="166" t="s">
        <v>1</v>
      </c>
      <c r="F246" s="167" t="s">
        <v>689</v>
      </c>
      <c r="H246" s="168">
        <v>24.3</v>
      </c>
      <c r="L246" s="165"/>
      <c r="M246" s="169"/>
      <c r="N246" s="170"/>
      <c r="O246" s="170"/>
      <c r="P246" s="170"/>
      <c r="Q246" s="170"/>
      <c r="R246" s="170"/>
      <c r="S246" s="170"/>
      <c r="T246" s="171"/>
      <c r="AT246" s="166" t="s">
        <v>171</v>
      </c>
      <c r="AU246" s="166" t="s">
        <v>81</v>
      </c>
      <c r="AV246" s="14" t="s">
        <v>81</v>
      </c>
      <c r="AW246" s="14" t="s">
        <v>31</v>
      </c>
      <c r="AX246" s="14" t="s">
        <v>74</v>
      </c>
      <c r="AY246" s="166" t="s">
        <v>160</v>
      </c>
    </row>
    <row r="247" spans="1:65" s="14" customFormat="1" x14ac:dyDescent="0.2">
      <c r="B247" s="165"/>
      <c r="D247" s="155" t="s">
        <v>171</v>
      </c>
      <c r="E247" s="166" t="s">
        <v>1</v>
      </c>
      <c r="F247" s="167" t="s">
        <v>690</v>
      </c>
      <c r="H247" s="168">
        <v>14.4</v>
      </c>
      <c r="L247" s="165"/>
      <c r="M247" s="169"/>
      <c r="N247" s="170"/>
      <c r="O247" s="170"/>
      <c r="P247" s="170"/>
      <c r="Q247" s="170"/>
      <c r="R247" s="170"/>
      <c r="S247" s="170"/>
      <c r="T247" s="171"/>
      <c r="AT247" s="166" t="s">
        <v>171</v>
      </c>
      <c r="AU247" s="166" t="s">
        <v>81</v>
      </c>
      <c r="AV247" s="14" t="s">
        <v>81</v>
      </c>
      <c r="AW247" s="14" t="s">
        <v>31</v>
      </c>
      <c r="AX247" s="14" t="s">
        <v>74</v>
      </c>
      <c r="AY247" s="166" t="s">
        <v>160</v>
      </c>
    </row>
    <row r="248" spans="1:65" s="15" customFormat="1" x14ac:dyDescent="0.2">
      <c r="B248" s="172"/>
      <c r="D248" s="155" t="s">
        <v>171</v>
      </c>
      <c r="E248" s="173" t="s">
        <v>1</v>
      </c>
      <c r="F248" s="174" t="s">
        <v>176</v>
      </c>
      <c r="H248" s="175">
        <v>62.686</v>
      </c>
      <c r="L248" s="172"/>
      <c r="M248" s="176"/>
      <c r="N248" s="177"/>
      <c r="O248" s="177"/>
      <c r="P248" s="177"/>
      <c r="Q248" s="177"/>
      <c r="R248" s="177"/>
      <c r="S248" s="177"/>
      <c r="T248" s="178"/>
      <c r="AT248" s="173" t="s">
        <v>171</v>
      </c>
      <c r="AU248" s="173" t="s">
        <v>81</v>
      </c>
      <c r="AV248" s="15" t="s">
        <v>167</v>
      </c>
      <c r="AW248" s="15" t="s">
        <v>31</v>
      </c>
      <c r="AX248" s="15" t="s">
        <v>19</v>
      </c>
      <c r="AY248" s="173" t="s">
        <v>160</v>
      </c>
    </row>
    <row r="249" spans="1:65" s="2" customFormat="1" ht="24" customHeight="1" x14ac:dyDescent="0.2">
      <c r="A249" s="30"/>
      <c r="B249" s="142"/>
      <c r="C249" s="187" t="s">
        <v>329</v>
      </c>
      <c r="D249" s="187" t="s">
        <v>291</v>
      </c>
      <c r="E249" s="188" t="s">
        <v>330</v>
      </c>
      <c r="F249" s="189" t="s">
        <v>331</v>
      </c>
      <c r="G249" s="190" t="s">
        <v>165</v>
      </c>
      <c r="H249" s="191">
        <v>62.686</v>
      </c>
      <c r="I249" s="192">
        <v>0</v>
      </c>
      <c r="J249" s="192">
        <f>ROUND(I249*H249,2)</f>
        <v>0</v>
      </c>
      <c r="K249" s="189" t="s">
        <v>166</v>
      </c>
      <c r="L249" s="193"/>
      <c r="M249" s="194" t="s">
        <v>1</v>
      </c>
      <c r="N249" s="195" t="s">
        <v>39</v>
      </c>
      <c r="O249" s="151">
        <v>0</v>
      </c>
      <c r="P249" s="151">
        <f>O249*H249</f>
        <v>0</v>
      </c>
      <c r="Q249" s="151">
        <v>5.9999999999999995E-4</v>
      </c>
      <c r="R249" s="151">
        <f>Q249*H249</f>
        <v>3.7611599999999995E-2</v>
      </c>
      <c r="S249" s="151">
        <v>0</v>
      </c>
      <c r="T249" s="152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3" t="s">
        <v>231</v>
      </c>
      <c r="AT249" s="153" t="s">
        <v>291</v>
      </c>
      <c r="AU249" s="153" t="s">
        <v>81</v>
      </c>
      <c r="AY249" s="18" t="s">
        <v>160</v>
      </c>
      <c r="BE249" s="154">
        <f>IF(N249="základní",J249,0)</f>
        <v>0</v>
      </c>
      <c r="BF249" s="154">
        <f>IF(N249="snížená",J249,0)</f>
        <v>0</v>
      </c>
      <c r="BG249" s="154">
        <f>IF(N249="zákl. přenesená",J249,0)</f>
        <v>0</v>
      </c>
      <c r="BH249" s="154">
        <f>IF(N249="sníž. přenesená",J249,0)</f>
        <v>0</v>
      </c>
      <c r="BI249" s="154">
        <f>IF(N249="nulová",J249,0)</f>
        <v>0</v>
      </c>
      <c r="BJ249" s="18" t="s">
        <v>19</v>
      </c>
      <c r="BK249" s="154">
        <f>ROUND(I249*H249,2)</f>
        <v>0</v>
      </c>
      <c r="BL249" s="18" t="s">
        <v>167</v>
      </c>
      <c r="BM249" s="153" t="s">
        <v>332</v>
      </c>
    </row>
    <row r="250" spans="1:65" s="2" customFormat="1" ht="19.5" x14ac:dyDescent="0.2">
      <c r="A250" s="30"/>
      <c r="B250" s="31"/>
      <c r="C250" s="30"/>
      <c r="D250" s="155" t="s">
        <v>169</v>
      </c>
      <c r="E250" s="30"/>
      <c r="F250" s="156" t="s">
        <v>331</v>
      </c>
      <c r="G250" s="30"/>
      <c r="H250" s="30"/>
      <c r="I250" s="30"/>
      <c r="J250" s="30"/>
      <c r="K250" s="30"/>
      <c r="L250" s="31"/>
      <c r="M250" s="157"/>
      <c r="N250" s="158"/>
      <c r="O250" s="56"/>
      <c r="P250" s="56"/>
      <c r="Q250" s="56"/>
      <c r="R250" s="56"/>
      <c r="S250" s="56"/>
      <c r="T250" s="57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T250" s="18" t="s">
        <v>169</v>
      </c>
      <c r="AU250" s="18" t="s">
        <v>81</v>
      </c>
    </row>
    <row r="251" spans="1:65" s="2" customFormat="1" ht="16.5" customHeight="1" x14ac:dyDescent="0.2">
      <c r="A251" s="30"/>
      <c r="B251" s="142"/>
      <c r="C251" s="143" t="s">
        <v>333</v>
      </c>
      <c r="D251" s="143" t="s">
        <v>162</v>
      </c>
      <c r="E251" s="144" t="s">
        <v>334</v>
      </c>
      <c r="F251" s="145" t="s">
        <v>335</v>
      </c>
      <c r="G251" s="146" t="s">
        <v>179</v>
      </c>
      <c r="H251" s="147">
        <v>5.4080000000000004</v>
      </c>
      <c r="I251" s="148">
        <v>0</v>
      </c>
      <c r="J251" s="148">
        <f>ROUND(I251*H251,2)</f>
        <v>0</v>
      </c>
      <c r="K251" s="145" t="s">
        <v>166</v>
      </c>
      <c r="L251" s="31"/>
      <c r="M251" s="149" t="s">
        <v>1</v>
      </c>
      <c r="N251" s="150" t="s">
        <v>39</v>
      </c>
      <c r="O251" s="151">
        <v>0.81</v>
      </c>
      <c r="P251" s="151">
        <f>O251*H251</f>
        <v>4.3804800000000004</v>
      </c>
      <c r="Q251" s="151">
        <v>2.5262479999999998</v>
      </c>
      <c r="R251" s="151">
        <f>Q251*H251</f>
        <v>13.661949183999999</v>
      </c>
      <c r="S251" s="151">
        <v>0</v>
      </c>
      <c r="T251" s="152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3" t="s">
        <v>167</v>
      </c>
      <c r="AT251" s="153" t="s">
        <v>162</v>
      </c>
      <c r="AU251" s="153" t="s">
        <v>81</v>
      </c>
      <c r="AY251" s="18" t="s">
        <v>160</v>
      </c>
      <c r="BE251" s="154">
        <f>IF(N251="základní",J251,0)</f>
        <v>0</v>
      </c>
      <c r="BF251" s="154">
        <f>IF(N251="snížená",J251,0)</f>
        <v>0</v>
      </c>
      <c r="BG251" s="154">
        <f>IF(N251="zákl. přenesená",J251,0)</f>
        <v>0</v>
      </c>
      <c r="BH251" s="154">
        <f>IF(N251="sníž. přenesená",J251,0)</f>
        <v>0</v>
      </c>
      <c r="BI251" s="154">
        <f>IF(N251="nulová",J251,0)</f>
        <v>0</v>
      </c>
      <c r="BJ251" s="18" t="s">
        <v>19</v>
      </c>
      <c r="BK251" s="154">
        <f>ROUND(I251*H251,2)</f>
        <v>0</v>
      </c>
      <c r="BL251" s="18" t="s">
        <v>167</v>
      </c>
      <c r="BM251" s="153" t="s">
        <v>336</v>
      </c>
    </row>
    <row r="252" spans="1:65" s="2" customFormat="1" ht="19.5" x14ac:dyDescent="0.2">
      <c r="A252" s="30"/>
      <c r="B252" s="31"/>
      <c r="C252" s="30"/>
      <c r="D252" s="155" t="s">
        <v>169</v>
      </c>
      <c r="E252" s="30"/>
      <c r="F252" s="156" t="s">
        <v>337</v>
      </c>
      <c r="G252" s="30"/>
      <c r="H252" s="30"/>
      <c r="I252" s="30"/>
      <c r="J252" s="30"/>
      <c r="K252" s="30"/>
      <c r="L252" s="31"/>
      <c r="M252" s="157"/>
      <c r="N252" s="158"/>
      <c r="O252" s="56"/>
      <c r="P252" s="56"/>
      <c r="Q252" s="56"/>
      <c r="R252" s="56"/>
      <c r="S252" s="56"/>
      <c r="T252" s="57"/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T252" s="18" t="s">
        <v>169</v>
      </c>
      <c r="AU252" s="18" t="s">
        <v>81</v>
      </c>
    </row>
    <row r="253" spans="1:65" s="13" customFormat="1" x14ac:dyDescent="0.2">
      <c r="B253" s="159"/>
      <c r="D253" s="155" t="s">
        <v>171</v>
      </c>
      <c r="E253" s="160" t="s">
        <v>1</v>
      </c>
      <c r="F253" s="161" t="s">
        <v>338</v>
      </c>
      <c r="H253" s="160" t="s">
        <v>1</v>
      </c>
      <c r="L253" s="159"/>
      <c r="M253" s="162"/>
      <c r="N253" s="163"/>
      <c r="O253" s="163"/>
      <c r="P253" s="163"/>
      <c r="Q253" s="163"/>
      <c r="R253" s="163"/>
      <c r="S253" s="163"/>
      <c r="T253" s="164"/>
      <c r="AT253" s="160" t="s">
        <v>171</v>
      </c>
      <c r="AU253" s="160" t="s">
        <v>81</v>
      </c>
      <c r="AV253" s="13" t="s">
        <v>19</v>
      </c>
      <c r="AW253" s="13" t="s">
        <v>31</v>
      </c>
      <c r="AX253" s="13" t="s">
        <v>74</v>
      </c>
      <c r="AY253" s="160" t="s">
        <v>160</v>
      </c>
    </row>
    <row r="254" spans="1:65" s="14" customFormat="1" x14ac:dyDescent="0.2">
      <c r="B254" s="165"/>
      <c r="D254" s="155" t="s">
        <v>171</v>
      </c>
      <c r="E254" s="166" t="s">
        <v>1</v>
      </c>
      <c r="F254" s="167" t="s">
        <v>339</v>
      </c>
      <c r="H254" s="168">
        <v>2.5</v>
      </c>
      <c r="L254" s="165"/>
      <c r="M254" s="169"/>
      <c r="N254" s="170"/>
      <c r="O254" s="170"/>
      <c r="P254" s="170"/>
      <c r="Q254" s="170"/>
      <c r="R254" s="170"/>
      <c r="S254" s="170"/>
      <c r="T254" s="171"/>
      <c r="AT254" s="166" t="s">
        <v>171</v>
      </c>
      <c r="AU254" s="166" t="s">
        <v>81</v>
      </c>
      <c r="AV254" s="14" t="s">
        <v>81</v>
      </c>
      <c r="AW254" s="14" t="s">
        <v>31</v>
      </c>
      <c r="AX254" s="14" t="s">
        <v>74</v>
      </c>
      <c r="AY254" s="166" t="s">
        <v>160</v>
      </c>
    </row>
    <row r="255" spans="1:65" s="13" customFormat="1" x14ac:dyDescent="0.2">
      <c r="B255" s="159"/>
      <c r="D255" s="155" t="s">
        <v>171</v>
      </c>
      <c r="E255" s="160" t="s">
        <v>1</v>
      </c>
      <c r="F255" s="161" t="s">
        <v>340</v>
      </c>
      <c r="H255" s="160" t="s">
        <v>1</v>
      </c>
      <c r="L255" s="159"/>
      <c r="M255" s="162"/>
      <c r="N255" s="163"/>
      <c r="O255" s="163"/>
      <c r="P255" s="163"/>
      <c r="Q255" s="163"/>
      <c r="R255" s="163"/>
      <c r="S255" s="163"/>
      <c r="T255" s="164"/>
      <c r="AT255" s="160" t="s">
        <v>171</v>
      </c>
      <c r="AU255" s="160" t="s">
        <v>81</v>
      </c>
      <c r="AV255" s="13" t="s">
        <v>19</v>
      </c>
      <c r="AW255" s="13" t="s">
        <v>31</v>
      </c>
      <c r="AX255" s="13" t="s">
        <v>74</v>
      </c>
      <c r="AY255" s="160" t="s">
        <v>160</v>
      </c>
    </row>
    <row r="256" spans="1:65" s="14" customFormat="1" x14ac:dyDescent="0.2">
      <c r="B256" s="165"/>
      <c r="D256" s="155" t="s">
        <v>171</v>
      </c>
      <c r="E256" s="166" t="s">
        <v>1</v>
      </c>
      <c r="F256" s="167" t="s">
        <v>341</v>
      </c>
      <c r="H256" s="168">
        <v>3.3</v>
      </c>
      <c r="L256" s="165"/>
      <c r="M256" s="169"/>
      <c r="N256" s="170"/>
      <c r="O256" s="170"/>
      <c r="P256" s="170"/>
      <c r="Q256" s="170"/>
      <c r="R256" s="170"/>
      <c r="S256" s="170"/>
      <c r="T256" s="171"/>
      <c r="AT256" s="166" t="s">
        <v>171</v>
      </c>
      <c r="AU256" s="166" t="s">
        <v>81</v>
      </c>
      <c r="AV256" s="14" t="s">
        <v>81</v>
      </c>
      <c r="AW256" s="14" t="s">
        <v>31</v>
      </c>
      <c r="AX256" s="14" t="s">
        <v>74</v>
      </c>
      <c r="AY256" s="166" t="s">
        <v>160</v>
      </c>
    </row>
    <row r="257" spans="1:65" s="13" customFormat="1" x14ac:dyDescent="0.2">
      <c r="B257" s="159"/>
      <c r="D257" s="155" t="s">
        <v>171</v>
      </c>
      <c r="E257" s="160" t="s">
        <v>1</v>
      </c>
      <c r="F257" s="161" t="s">
        <v>342</v>
      </c>
      <c r="H257" s="160" t="s">
        <v>1</v>
      </c>
      <c r="L257" s="159"/>
      <c r="M257" s="162"/>
      <c r="N257" s="163"/>
      <c r="O257" s="163"/>
      <c r="P257" s="163"/>
      <c r="Q257" s="163"/>
      <c r="R257" s="163"/>
      <c r="S257" s="163"/>
      <c r="T257" s="164"/>
      <c r="AT257" s="160" t="s">
        <v>171</v>
      </c>
      <c r="AU257" s="160" t="s">
        <v>81</v>
      </c>
      <c r="AV257" s="13" t="s">
        <v>19</v>
      </c>
      <c r="AW257" s="13" t="s">
        <v>31</v>
      </c>
      <c r="AX257" s="13" t="s">
        <v>74</v>
      </c>
      <c r="AY257" s="160" t="s">
        <v>160</v>
      </c>
    </row>
    <row r="258" spans="1:65" s="14" customFormat="1" x14ac:dyDescent="0.2">
      <c r="B258" s="165"/>
      <c r="D258" s="155" t="s">
        <v>171</v>
      </c>
      <c r="E258" s="166" t="s">
        <v>1</v>
      </c>
      <c r="F258" s="167" t="s">
        <v>343</v>
      </c>
      <c r="H258" s="168">
        <v>-0.39200000000000002</v>
      </c>
      <c r="L258" s="165"/>
      <c r="M258" s="169"/>
      <c r="N258" s="170"/>
      <c r="O258" s="170"/>
      <c r="P258" s="170"/>
      <c r="Q258" s="170"/>
      <c r="R258" s="170"/>
      <c r="S258" s="170"/>
      <c r="T258" s="171"/>
      <c r="AT258" s="166" t="s">
        <v>171</v>
      </c>
      <c r="AU258" s="166" t="s">
        <v>81</v>
      </c>
      <c r="AV258" s="14" t="s">
        <v>81</v>
      </c>
      <c r="AW258" s="14" t="s">
        <v>31</v>
      </c>
      <c r="AX258" s="14" t="s">
        <v>74</v>
      </c>
      <c r="AY258" s="166" t="s">
        <v>160</v>
      </c>
    </row>
    <row r="259" spans="1:65" s="15" customFormat="1" x14ac:dyDescent="0.2">
      <c r="B259" s="172"/>
      <c r="D259" s="155" t="s">
        <v>171</v>
      </c>
      <c r="E259" s="173" t="s">
        <v>1</v>
      </c>
      <c r="F259" s="174" t="s">
        <v>176</v>
      </c>
      <c r="H259" s="175">
        <v>5.4080000000000004</v>
      </c>
      <c r="L259" s="172"/>
      <c r="M259" s="176"/>
      <c r="N259" s="177"/>
      <c r="O259" s="177"/>
      <c r="P259" s="177"/>
      <c r="Q259" s="177"/>
      <c r="R259" s="177"/>
      <c r="S259" s="177"/>
      <c r="T259" s="178"/>
      <c r="AT259" s="173" t="s">
        <v>171</v>
      </c>
      <c r="AU259" s="173" t="s">
        <v>81</v>
      </c>
      <c r="AV259" s="15" t="s">
        <v>167</v>
      </c>
      <c r="AW259" s="15" t="s">
        <v>31</v>
      </c>
      <c r="AX259" s="15" t="s">
        <v>19</v>
      </c>
      <c r="AY259" s="173" t="s">
        <v>160</v>
      </c>
    </row>
    <row r="260" spans="1:65" s="2" customFormat="1" ht="16.5" customHeight="1" x14ac:dyDescent="0.2">
      <c r="A260" s="30"/>
      <c r="B260" s="142"/>
      <c r="C260" s="143" t="s">
        <v>344</v>
      </c>
      <c r="D260" s="143" t="s">
        <v>162</v>
      </c>
      <c r="E260" s="144" t="s">
        <v>345</v>
      </c>
      <c r="F260" s="145" t="s">
        <v>346</v>
      </c>
      <c r="G260" s="146" t="s">
        <v>165</v>
      </c>
      <c r="H260" s="147">
        <v>7.1760000000000002</v>
      </c>
      <c r="I260" s="148">
        <v>0</v>
      </c>
      <c r="J260" s="148">
        <f>ROUND(I260*H260,2)</f>
        <v>0</v>
      </c>
      <c r="K260" s="145" t="s">
        <v>166</v>
      </c>
      <c r="L260" s="31"/>
      <c r="M260" s="149" t="s">
        <v>1</v>
      </c>
      <c r="N260" s="150" t="s">
        <v>39</v>
      </c>
      <c r="O260" s="151">
        <v>0.39700000000000002</v>
      </c>
      <c r="P260" s="151">
        <f>O260*H260</f>
        <v>2.8488720000000001</v>
      </c>
      <c r="Q260" s="151">
        <v>1.4357E-3</v>
      </c>
      <c r="R260" s="151">
        <f>Q260*H260</f>
        <v>1.03025832E-2</v>
      </c>
      <c r="S260" s="151">
        <v>0</v>
      </c>
      <c r="T260" s="152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3" t="s">
        <v>167</v>
      </c>
      <c r="AT260" s="153" t="s">
        <v>162</v>
      </c>
      <c r="AU260" s="153" t="s">
        <v>81</v>
      </c>
      <c r="AY260" s="18" t="s">
        <v>160</v>
      </c>
      <c r="BE260" s="154">
        <f>IF(N260="základní",J260,0)</f>
        <v>0</v>
      </c>
      <c r="BF260" s="154">
        <f>IF(N260="snížená",J260,0)</f>
        <v>0</v>
      </c>
      <c r="BG260" s="154">
        <f>IF(N260="zákl. přenesená",J260,0)</f>
        <v>0</v>
      </c>
      <c r="BH260" s="154">
        <f>IF(N260="sníž. přenesená",J260,0)</f>
        <v>0</v>
      </c>
      <c r="BI260" s="154">
        <f>IF(N260="nulová",J260,0)</f>
        <v>0</v>
      </c>
      <c r="BJ260" s="18" t="s">
        <v>19</v>
      </c>
      <c r="BK260" s="154">
        <f>ROUND(I260*H260,2)</f>
        <v>0</v>
      </c>
      <c r="BL260" s="18" t="s">
        <v>167</v>
      </c>
      <c r="BM260" s="153" t="s">
        <v>347</v>
      </c>
    </row>
    <row r="261" spans="1:65" s="2" customFormat="1" x14ac:dyDescent="0.2">
      <c r="A261" s="30"/>
      <c r="B261" s="31"/>
      <c r="C261" s="30"/>
      <c r="D261" s="155" t="s">
        <v>169</v>
      </c>
      <c r="E261" s="30"/>
      <c r="F261" s="156" t="s">
        <v>348</v>
      </c>
      <c r="G261" s="30"/>
      <c r="H261" s="30"/>
      <c r="I261" s="30"/>
      <c r="J261" s="30"/>
      <c r="K261" s="30"/>
      <c r="L261" s="31"/>
      <c r="M261" s="157"/>
      <c r="N261" s="158"/>
      <c r="O261" s="56"/>
      <c r="P261" s="56"/>
      <c r="Q261" s="56"/>
      <c r="R261" s="56"/>
      <c r="S261" s="56"/>
      <c r="T261" s="57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T261" s="18" t="s">
        <v>169</v>
      </c>
      <c r="AU261" s="18" t="s">
        <v>81</v>
      </c>
    </row>
    <row r="262" spans="1:65" s="13" customFormat="1" x14ac:dyDescent="0.2">
      <c r="B262" s="159"/>
      <c r="D262" s="155" t="s">
        <v>171</v>
      </c>
      <c r="E262" s="160" t="s">
        <v>1</v>
      </c>
      <c r="F262" s="161" t="s">
        <v>338</v>
      </c>
      <c r="H262" s="160" t="s">
        <v>1</v>
      </c>
      <c r="L262" s="159"/>
      <c r="M262" s="162"/>
      <c r="N262" s="163"/>
      <c r="O262" s="163"/>
      <c r="P262" s="163"/>
      <c r="Q262" s="163"/>
      <c r="R262" s="163"/>
      <c r="S262" s="163"/>
      <c r="T262" s="164"/>
      <c r="AT262" s="160" t="s">
        <v>171</v>
      </c>
      <c r="AU262" s="160" t="s">
        <v>81</v>
      </c>
      <c r="AV262" s="13" t="s">
        <v>19</v>
      </c>
      <c r="AW262" s="13" t="s">
        <v>31</v>
      </c>
      <c r="AX262" s="13" t="s">
        <v>74</v>
      </c>
      <c r="AY262" s="160" t="s">
        <v>160</v>
      </c>
    </row>
    <row r="263" spans="1:65" s="14" customFormat="1" x14ac:dyDescent="0.2">
      <c r="B263" s="165"/>
      <c r="D263" s="155" t="s">
        <v>171</v>
      </c>
      <c r="E263" s="166" t="s">
        <v>1</v>
      </c>
      <c r="F263" s="167" t="s">
        <v>349</v>
      </c>
      <c r="H263" s="168">
        <v>2.76</v>
      </c>
      <c r="L263" s="165"/>
      <c r="M263" s="169"/>
      <c r="N263" s="170"/>
      <c r="O263" s="170"/>
      <c r="P263" s="170"/>
      <c r="Q263" s="170"/>
      <c r="R263" s="170"/>
      <c r="S263" s="170"/>
      <c r="T263" s="171"/>
      <c r="AT263" s="166" t="s">
        <v>171</v>
      </c>
      <c r="AU263" s="166" t="s">
        <v>81</v>
      </c>
      <c r="AV263" s="14" t="s">
        <v>81</v>
      </c>
      <c r="AW263" s="14" t="s">
        <v>31</v>
      </c>
      <c r="AX263" s="14" t="s">
        <v>74</v>
      </c>
      <c r="AY263" s="166" t="s">
        <v>160</v>
      </c>
    </row>
    <row r="264" spans="1:65" s="13" customFormat="1" x14ac:dyDescent="0.2">
      <c r="B264" s="159"/>
      <c r="D264" s="155" t="s">
        <v>171</v>
      </c>
      <c r="E264" s="160" t="s">
        <v>1</v>
      </c>
      <c r="F264" s="161" t="s">
        <v>340</v>
      </c>
      <c r="H264" s="160" t="s">
        <v>1</v>
      </c>
      <c r="L264" s="159"/>
      <c r="M264" s="162"/>
      <c r="N264" s="163"/>
      <c r="O264" s="163"/>
      <c r="P264" s="163"/>
      <c r="Q264" s="163"/>
      <c r="R264" s="163"/>
      <c r="S264" s="163"/>
      <c r="T264" s="164"/>
      <c r="AT264" s="160" t="s">
        <v>171</v>
      </c>
      <c r="AU264" s="160" t="s">
        <v>81</v>
      </c>
      <c r="AV264" s="13" t="s">
        <v>19</v>
      </c>
      <c r="AW264" s="13" t="s">
        <v>31</v>
      </c>
      <c r="AX264" s="13" t="s">
        <v>74</v>
      </c>
      <c r="AY264" s="160" t="s">
        <v>160</v>
      </c>
    </row>
    <row r="265" spans="1:65" s="14" customFormat="1" x14ac:dyDescent="0.2">
      <c r="B265" s="165"/>
      <c r="D265" s="155" t="s">
        <v>171</v>
      </c>
      <c r="E265" s="166" t="s">
        <v>1</v>
      </c>
      <c r="F265" s="167" t="s">
        <v>350</v>
      </c>
      <c r="H265" s="168">
        <v>4.4160000000000004</v>
      </c>
      <c r="L265" s="165"/>
      <c r="M265" s="169"/>
      <c r="N265" s="170"/>
      <c r="O265" s="170"/>
      <c r="P265" s="170"/>
      <c r="Q265" s="170"/>
      <c r="R265" s="170"/>
      <c r="S265" s="170"/>
      <c r="T265" s="171"/>
      <c r="AT265" s="166" t="s">
        <v>171</v>
      </c>
      <c r="AU265" s="166" t="s">
        <v>81</v>
      </c>
      <c r="AV265" s="14" t="s">
        <v>81</v>
      </c>
      <c r="AW265" s="14" t="s">
        <v>31</v>
      </c>
      <c r="AX265" s="14" t="s">
        <v>74</v>
      </c>
      <c r="AY265" s="166" t="s">
        <v>160</v>
      </c>
    </row>
    <row r="266" spans="1:65" s="15" customFormat="1" x14ac:dyDescent="0.2">
      <c r="B266" s="172"/>
      <c r="D266" s="155" t="s">
        <v>171</v>
      </c>
      <c r="E266" s="173" t="s">
        <v>1</v>
      </c>
      <c r="F266" s="174" t="s">
        <v>176</v>
      </c>
      <c r="H266" s="175">
        <v>7.1760000000000002</v>
      </c>
      <c r="L266" s="172"/>
      <c r="M266" s="176"/>
      <c r="N266" s="177"/>
      <c r="O266" s="177"/>
      <c r="P266" s="177"/>
      <c r="Q266" s="177"/>
      <c r="R266" s="177"/>
      <c r="S266" s="177"/>
      <c r="T266" s="178"/>
      <c r="AT266" s="173" t="s">
        <v>171</v>
      </c>
      <c r="AU266" s="173" t="s">
        <v>81</v>
      </c>
      <c r="AV266" s="15" t="s">
        <v>167</v>
      </c>
      <c r="AW266" s="15" t="s">
        <v>31</v>
      </c>
      <c r="AX266" s="15" t="s">
        <v>19</v>
      </c>
      <c r="AY266" s="173" t="s">
        <v>160</v>
      </c>
    </row>
    <row r="267" spans="1:65" s="2" customFormat="1" ht="16.5" customHeight="1" x14ac:dyDescent="0.2">
      <c r="A267" s="30"/>
      <c r="B267" s="142"/>
      <c r="C267" s="143" t="s">
        <v>351</v>
      </c>
      <c r="D267" s="143" t="s">
        <v>162</v>
      </c>
      <c r="E267" s="144" t="s">
        <v>352</v>
      </c>
      <c r="F267" s="145" t="s">
        <v>353</v>
      </c>
      <c r="G267" s="146" t="s">
        <v>165</v>
      </c>
      <c r="H267" s="147">
        <v>7.1760000000000002</v>
      </c>
      <c r="I267" s="148">
        <v>0</v>
      </c>
      <c r="J267" s="148">
        <f>ROUND(I267*H267,2)</f>
        <v>0</v>
      </c>
      <c r="K267" s="145" t="s">
        <v>166</v>
      </c>
      <c r="L267" s="31"/>
      <c r="M267" s="149" t="s">
        <v>1</v>
      </c>
      <c r="N267" s="150" t="s">
        <v>39</v>
      </c>
      <c r="O267" s="151">
        <v>0.14399999999999999</v>
      </c>
      <c r="P267" s="151">
        <f>O267*H267</f>
        <v>1.033344</v>
      </c>
      <c r="Q267" s="151">
        <v>3.6000000000000001E-5</v>
      </c>
      <c r="R267" s="151">
        <f>Q267*H267</f>
        <v>2.5833600000000001E-4</v>
      </c>
      <c r="S267" s="151">
        <v>0</v>
      </c>
      <c r="T267" s="152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53" t="s">
        <v>167</v>
      </c>
      <c r="AT267" s="153" t="s">
        <v>162</v>
      </c>
      <c r="AU267" s="153" t="s">
        <v>81</v>
      </c>
      <c r="AY267" s="18" t="s">
        <v>160</v>
      </c>
      <c r="BE267" s="154">
        <f>IF(N267="základní",J267,0)</f>
        <v>0</v>
      </c>
      <c r="BF267" s="154">
        <f>IF(N267="snížená",J267,0)</f>
        <v>0</v>
      </c>
      <c r="BG267" s="154">
        <f>IF(N267="zákl. přenesená",J267,0)</f>
        <v>0</v>
      </c>
      <c r="BH267" s="154">
        <f>IF(N267="sníž. přenesená",J267,0)</f>
        <v>0</v>
      </c>
      <c r="BI267" s="154">
        <f>IF(N267="nulová",J267,0)</f>
        <v>0</v>
      </c>
      <c r="BJ267" s="18" t="s">
        <v>19</v>
      </c>
      <c r="BK267" s="154">
        <f>ROUND(I267*H267,2)</f>
        <v>0</v>
      </c>
      <c r="BL267" s="18" t="s">
        <v>167</v>
      </c>
      <c r="BM267" s="153" t="s">
        <v>354</v>
      </c>
    </row>
    <row r="268" spans="1:65" s="2" customFormat="1" x14ac:dyDescent="0.2">
      <c r="A268" s="30"/>
      <c r="B268" s="31"/>
      <c r="C268" s="30"/>
      <c r="D268" s="155" t="s">
        <v>169</v>
      </c>
      <c r="E268" s="30"/>
      <c r="F268" s="156" t="s">
        <v>355</v>
      </c>
      <c r="G268" s="30"/>
      <c r="H268" s="30"/>
      <c r="I268" s="30"/>
      <c r="J268" s="30"/>
      <c r="K268" s="30"/>
      <c r="L268" s="31"/>
      <c r="M268" s="157"/>
      <c r="N268" s="158"/>
      <c r="O268" s="56"/>
      <c r="P268" s="56"/>
      <c r="Q268" s="56"/>
      <c r="R268" s="56"/>
      <c r="S268" s="56"/>
      <c r="T268" s="57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T268" s="18" t="s">
        <v>169</v>
      </c>
      <c r="AU268" s="18" t="s">
        <v>81</v>
      </c>
    </row>
    <row r="269" spans="1:65" s="2" customFormat="1" ht="16.5" customHeight="1" x14ac:dyDescent="0.2">
      <c r="A269" s="30"/>
      <c r="B269" s="142"/>
      <c r="C269" s="143" t="s">
        <v>356</v>
      </c>
      <c r="D269" s="143" t="s">
        <v>162</v>
      </c>
      <c r="E269" s="144" t="s">
        <v>357</v>
      </c>
      <c r="F269" s="145" t="s">
        <v>358</v>
      </c>
      <c r="G269" s="146" t="s">
        <v>245</v>
      </c>
      <c r="H269" s="147">
        <v>0.27700000000000002</v>
      </c>
      <c r="I269" s="148">
        <v>0</v>
      </c>
      <c r="J269" s="148">
        <f>ROUND(I269*H269,2)</f>
        <v>0</v>
      </c>
      <c r="K269" s="145" t="s">
        <v>166</v>
      </c>
      <c r="L269" s="31"/>
      <c r="M269" s="149" t="s">
        <v>1</v>
      </c>
      <c r="N269" s="150" t="s">
        <v>39</v>
      </c>
      <c r="O269" s="151">
        <v>40.591000000000001</v>
      </c>
      <c r="P269" s="151">
        <f>O269*H269</f>
        <v>11.243707000000001</v>
      </c>
      <c r="Q269" s="151">
        <v>1.0382169999999999</v>
      </c>
      <c r="R269" s="151">
        <f>Q269*H269</f>
        <v>0.28758610900000003</v>
      </c>
      <c r="S269" s="151">
        <v>0</v>
      </c>
      <c r="T269" s="152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53" t="s">
        <v>167</v>
      </c>
      <c r="AT269" s="153" t="s">
        <v>162</v>
      </c>
      <c r="AU269" s="153" t="s">
        <v>81</v>
      </c>
      <c r="AY269" s="18" t="s">
        <v>160</v>
      </c>
      <c r="BE269" s="154">
        <f>IF(N269="základní",J269,0)</f>
        <v>0</v>
      </c>
      <c r="BF269" s="154">
        <f>IF(N269="snížená",J269,0)</f>
        <v>0</v>
      </c>
      <c r="BG269" s="154">
        <f>IF(N269="zákl. přenesená",J269,0)</f>
        <v>0</v>
      </c>
      <c r="BH269" s="154">
        <f>IF(N269="sníž. přenesená",J269,0)</f>
        <v>0</v>
      </c>
      <c r="BI269" s="154">
        <f>IF(N269="nulová",J269,0)</f>
        <v>0</v>
      </c>
      <c r="BJ269" s="18" t="s">
        <v>19</v>
      </c>
      <c r="BK269" s="154">
        <f>ROUND(I269*H269,2)</f>
        <v>0</v>
      </c>
      <c r="BL269" s="18" t="s">
        <v>167</v>
      </c>
      <c r="BM269" s="153" t="s">
        <v>359</v>
      </c>
    </row>
    <row r="270" spans="1:65" s="2" customFormat="1" ht="19.5" x14ac:dyDescent="0.2">
      <c r="A270" s="30"/>
      <c r="B270" s="31"/>
      <c r="C270" s="30"/>
      <c r="D270" s="155" t="s">
        <v>169</v>
      </c>
      <c r="E270" s="30"/>
      <c r="F270" s="156" t="s">
        <v>360</v>
      </c>
      <c r="G270" s="30"/>
      <c r="H270" s="30"/>
      <c r="I270" s="30"/>
      <c r="J270" s="30"/>
      <c r="K270" s="30"/>
      <c r="L270" s="31"/>
      <c r="M270" s="157"/>
      <c r="N270" s="158"/>
      <c r="O270" s="56"/>
      <c r="P270" s="56"/>
      <c r="Q270" s="56"/>
      <c r="R270" s="56"/>
      <c r="S270" s="56"/>
      <c r="T270" s="57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T270" s="18" t="s">
        <v>169</v>
      </c>
      <c r="AU270" s="18" t="s">
        <v>81</v>
      </c>
    </row>
    <row r="271" spans="1:65" s="14" customFormat="1" x14ac:dyDescent="0.2">
      <c r="B271" s="165"/>
      <c r="D271" s="155" t="s">
        <v>171</v>
      </c>
      <c r="E271" s="166" t="s">
        <v>1</v>
      </c>
      <c r="F271" s="167" t="s">
        <v>361</v>
      </c>
      <c r="H271" s="168">
        <v>0.27700000000000002</v>
      </c>
      <c r="L271" s="165"/>
      <c r="M271" s="169"/>
      <c r="N271" s="170"/>
      <c r="O271" s="170"/>
      <c r="P271" s="170"/>
      <c r="Q271" s="170"/>
      <c r="R271" s="170"/>
      <c r="S271" s="170"/>
      <c r="T271" s="171"/>
      <c r="AT271" s="166" t="s">
        <v>171</v>
      </c>
      <c r="AU271" s="166" t="s">
        <v>81</v>
      </c>
      <c r="AV271" s="14" t="s">
        <v>81</v>
      </c>
      <c r="AW271" s="14" t="s">
        <v>31</v>
      </c>
      <c r="AX271" s="14" t="s">
        <v>19</v>
      </c>
      <c r="AY271" s="166" t="s">
        <v>160</v>
      </c>
    </row>
    <row r="272" spans="1:65" s="2" customFormat="1" ht="24" customHeight="1" x14ac:dyDescent="0.2">
      <c r="A272" s="30"/>
      <c r="B272" s="142"/>
      <c r="C272" s="143" t="s">
        <v>362</v>
      </c>
      <c r="D272" s="143" t="s">
        <v>162</v>
      </c>
      <c r="E272" s="144" t="s">
        <v>363</v>
      </c>
      <c r="F272" s="145" t="s">
        <v>364</v>
      </c>
      <c r="G272" s="146" t="s">
        <v>245</v>
      </c>
      <c r="H272" s="147">
        <v>0.14199999999999999</v>
      </c>
      <c r="I272" s="148">
        <v>0</v>
      </c>
      <c r="J272" s="148">
        <f>ROUND(I272*H272,2)</f>
        <v>0</v>
      </c>
      <c r="K272" s="145" t="s">
        <v>166</v>
      </c>
      <c r="L272" s="31"/>
      <c r="M272" s="149" t="s">
        <v>1</v>
      </c>
      <c r="N272" s="150" t="s">
        <v>39</v>
      </c>
      <c r="O272" s="151">
        <v>13.507999999999999</v>
      </c>
      <c r="P272" s="151">
        <f>O272*H272</f>
        <v>1.9181359999999996</v>
      </c>
      <c r="Q272" s="151">
        <v>1.0597380000000001</v>
      </c>
      <c r="R272" s="151">
        <f>Q272*H272</f>
        <v>0.150482796</v>
      </c>
      <c r="S272" s="151">
        <v>0</v>
      </c>
      <c r="T272" s="152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3" t="s">
        <v>167</v>
      </c>
      <c r="AT272" s="153" t="s">
        <v>162</v>
      </c>
      <c r="AU272" s="153" t="s">
        <v>81</v>
      </c>
      <c r="AY272" s="18" t="s">
        <v>160</v>
      </c>
      <c r="BE272" s="154">
        <f>IF(N272="základní",J272,0)</f>
        <v>0</v>
      </c>
      <c r="BF272" s="154">
        <f>IF(N272="snížená",J272,0)</f>
        <v>0</v>
      </c>
      <c r="BG272" s="154">
        <f>IF(N272="zákl. přenesená",J272,0)</f>
        <v>0</v>
      </c>
      <c r="BH272" s="154">
        <f>IF(N272="sníž. přenesená",J272,0)</f>
        <v>0</v>
      </c>
      <c r="BI272" s="154">
        <f>IF(N272="nulová",J272,0)</f>
        <v>0</v>
      </c>
      <c r="BJ272" s="18" t="s">
        <v>19</v>
      </c>
      <c r="BK272" s="154">
        <f>ROUND(I272*H272,2)</f>
        <v>0</v>
      </c>
      <c r="BL272" s="18" t="s">
        <v>167</v>
      </c>
      <c r="BM272" s="153" t="s">
        <v>365</v>
      </c>
    </row>
    <row r="273" spans="1:65" s="2" customFormat="1" ht="19.5" x14ac:dyDescent="0.2">
      <c r="A273" s="30"/>
      <c r="B273" s="31"/>
      <c r="C273" s="30"/>
      <c r="D273" s="155" t="s">
        <v>169</v>
      </c>
      <c r="E273" s="30"/>
      <c r="F273" s="156" t="s">
        <v>366</v>
      </c>
      <c r="G273" s="30"/>
      <c r="H273" s="30"/>
      <c r="I273" s="30"/>
      <c r="J273" s="30"/>
      <c r="K273" s="30"/>
      <c r="L273" s="31"/>
      <c r="M273" s="157"/>
      <c r="N273" s="158"/>
      <c r="O273" s="56"/>
      <c r="P273" s="56"/>
      <c r="Q273" s="56"/>
      <c r="R273" s="56"/>
      <c r="S273" s="56"/>
      <c r="T273" s="57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T273" s="18" t="s">
        <v>169</v>
      </c>
      <c r="AU273" s="18" t="s">
        <v>81</v>
      </c>
    </row>
    <row r="274" spans="1:65" s="13" customFormat="1" x14ac:dyDescent="0.2">
      <c r="B274" s="159"/>
      <c r="D274" s="155" t="s">
        <v>171</v>
      </c>
      <c r="E274" s="160" t="s">
        <v>1</v>
      </c>
      <c r="F274" s="161" t="s">
        <v>367</v>
      </c>
      <c r="H274" s="160" t="s">
        <v>1</v>
      </c>
      <c r="L274" s="159"/>
      <c r="M274" s="162"/>
      <c r="N274" s="163"/>
      <c r="O274" s="163"/>
      <c r="P274" s="163"/>
      <c r="Q274" s="163"/>
      <c r="R274" s="163"/>
      <c r="S274" s="163"/>
      <c r="T274" s="164"/>
      <c r="AT274" s="160" t="s">
        <v>171</v>
      </c>
      <c r="AU274" s="160" t="s">
        <v>81</v>
      </c>
      <c r="AV274" s="13" t="s">
        <v>19</v>
      </c>
      <c r="AW274" s="13" t="s">
        <v>31</v>
      </c>
      <c r="AX274" s="13" t="s">
        <v>74</v>
      </c>
      <c r="AY274" s="160" t="s">
        <v>160</v>
      </c>
    </row>
    <row r="275" spans="1:65" s="14" customFormat="1" x14ac:dyDescent="0.2">
      <c r="B275" s="165"/>
      <c r="D275" s="155" t="s">
        <v>171</v>
      </c>
      <c r="E275" s="166" t="s">
        <v>1</v>
      </c>
      <c r="F275" s="167" t="s">
        <v>368</v>
      </c>
      <c r="H275" s="168">
        <v>0.14199999999999999</v>
      </c>
      <c r="L275" s="165"/>
      <c r="M275" s="169"/>
      <c r="N275" s="170"/>
      <c r="O275" s="170"/>
      <c r="P275" s="170"/>
      <c r="Q275" s="170"/>
      <c r="R275" s="170"/>
      <c r="S275" s="170"/>
      <c r="T275" s="171"/>
      <c r="AT275" s="166" t="s">
        <v>171</v>
      </c>
      <c r="AU275" s="166" t="s">
        <v>81</v>
      </c>
      <c r="AV275" s="14" t="s">
        <v>81</v>
      </c>
      <c r="AW275" s="14" t="s">
        <v>31</v>
      </c>
      <c r="AX275" s="14" t="s">
        <v>19</v>
      </c>
      <c r="AY275" s="166" t="s">
        <v>160</v>
      </c>
    </row>
    <row r="276" spans="1:65" s="2" customFormat="1" ht="24" customHeight="1" x14ac:dyDescent="0.2">
      <c r="A276" s="30"/>
      <c r="B276" s="142"/>
      <c r="C276" s="143" t="s">
        <v>369</v>
      </c>
      <c r="D276" s="143" t="s">
        <v>162</v>
      </c>
      <c r="E276" s="144" t="s">
        <v>370</v>
      </c>
      <c r="F276" s="145" t="s">
        <v>371</v>
      </c>
      <c r="G276" s="146" t="s">
        <v>179</v>
      </c>
      <c r="H276" s="147">
        <v>0.39200000000000002</v>
      </c>
      <c r="I276" s="148">
        <v>0</v>
      </c>
      <c r="J276" s="148">
        <f>ROUND(I276*H276,2)</f>
        <v>0</v>
      </c>
      <c r="K276" s="145" t="s">
        <v>166</v>
      </c>
      <c r="L276" s="31"/>
      <c r="M276" s="149" t="s">
        <v>1</v>
      </c>
      <c r="N276" s="150" t="s">
        <v>39</v>
      </c>
      <c r="O276" s="151">
        <v>0.69599999999999995</v>
      </c>
      <c r="P276" s="151">
        <f>O276*H276</f>
        <v>0.27283200000000002</v>
      </c>
      <c r="Q276" s="151">
        <v>0</v>
      </c>
      <c r="R276" s="151">
        <f>Q276*H276</f>
        <v>0</v>
      </c>
      <c r="S276" s="151">
        <v>0</v>
      </c>
      <c r="T276" s="152">
        <f>S276*H276</f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53" t="s">
        <v>167</v>
      </c>
      <c r="AT276" s="153" t="s">
        <v>162</v>
      </c>
      <c r="AU276" s="153" t="s">
        <v>81</v>
      </c>
      <c r="AY276" s="18" t="s">
        <v>160</v>
      </c>
      <c r="BE276" s="154">
        <f>IF(N276="základní",J276,0)</f>
        <v>0</v>
      </c>
      <c r="BF276" s="154">
        <f>IF(N276="snížená",J276,0)</f>
        <v>0</v>
      </c>
      <c r="BG276" s="154">
        <f>IF(N276="zákl. přenesená",J276,0)</f>
        <v>0</v>
      </c>
      <c r="BH276" s="154">
        <f>IF(N276="sníž. přenesená",J276,0)</f>
        <v>0</v>
      </c>
      <c r="BI276" s="154">
        <f>IF(N276="nulová",J276,0)</f>
        <v>0</v>
      </c>
      <c r="BJ276" s="18" t="s">
        <v>19</v>
      </c>
      <c r="BK276" s="154">
        <f>ROUND(I276*H276,2)</f>
        <v>0</v>
      </c>
      <c r="BL276" s="18" t="s">
        <v>167</v>
      </c>
      <c r="BM276" s="153" t="s">
        <v>372</v>
      </c>
    </row>
    <row r="277" spans="1:65" s="2" customFormat="1" ht="19.5" x14ac:dyDescent="0.2">
      <c r="A277" s="30"/>
      <c r="B277" s="31"/>
      <c r="C277" s="30"/>
      <c r="D277" s="155" t="s">
        <v>169</v>
      </c>
      <c r="E277" s="30"/>
      <c r="F277" s="156" t="s">
        <v>373</v>
      </c>
      <c r="G277" s="30"/>
      <c r="H277" s="30"/>
      <c r="I277" s="30"/>
      <c r="J277" s="30"/>
      <c r="K277" s="30"/>
      <c r="L277" s="31"/>
      <c r="M277" s="157"/>
      <c r="N277" s="158"/>
      <c r="O277" s="56"/>
      <c r="P277" s="56"/>
      <c r="Q277" s="56"/>
      <c r="R277" s="56"/>
      <c r="S277" s="56"/>
      <c r="T277" s="57"/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T277" s="18" t="s">
        <v>169</v>
      </c>
      <c r="AU277" s="18" t="s">
        <v>81</v>
      </c>
    </row>
    <row r="278" spans="1:65" s="13" customFormat="1" x14ac:dyDescent="0.2">
      <c r="B278" s="159"/>
      <c r="D278" s="155" t="s">
        <v>171</v>
      </c>
      <c r="E278" s="160" t="s">
        <v>1</v>
      </c>
      <c r="F278" s="161" t="s">
        <v>374</v>
      </c>
      <c r="H278" s="160" t="s">
        <v>1</v>
      </c>
      <c r="L278" s="159"/>
      <c r="M278" s="162"/>
      <c r="N278" s="163"/>
      <c r="O278" s="163"/>
      <c r="P278" s="163"/>
      <c r="Q278" s="163"/>
      <c r="R278" s="163"/>
      <c r="S278" s="163"/>
      <c r="T278" s="164"/>
      <c r="AT278" s="160" t="s">
        <v>171</v>
      </c>
      <c r="AU278" s="160" t="s">
        <v>81</v>
      </c>
      <c r="AV278" s="13" t="s">
        <v>19</v>
      </c>
      <c r="AW278" s="13" t="s">
        <v>31</v>
      </c>
      <c r="AX278" s="13" t="s">
        <v>74</v>
      </c>
      <c r="AY278" s="160" t="s">
        <v>160</v>
      </c>
    </row>
    <row r="279" spans="1:65" s="14" customFormat="1" x14ac:dyDescent="0.2">
      <c r="B279" s="165"/>
      <c r="D279" s="155" t="s">
        <v>171</v>
      </c>
      <c r="E279" s="166" t="s">
        <v>1</v>
      </c>
      <c r="F279" s="167" t="s">
        <v>375</v>
      </c>
      <c r="H279" s="168">
        <v>0.39200000000000002</v>
      </c>
      <c r="L279" s="165"/>
      <c r="M279" s="169"/>
      <c r="N279" s="170"/>
      <c r="O279" s="170"/>
      <c r="P279" s="170"/>
      <c r="Q279" s="170"/>
      <c r="R279" s="170"/>
      <c r="S279" s="170"/>
      <c r="T279" s="171"/>
      <c r="AT279" s="166" t="s">
        <v>171</v>
      </c>
      <c r="AU279" s="166" t="s">
        <v>81</v>
      </c>
      <c r="AV279" s="14" t="s">
        <v>81</v>
      </c>
      <c r="AW279" s="14" t="s">
        <v>31</v>
      </c>
      <c r="AX279" s="14" t="s">
        <v>19</v>
      </c>
      <c r="AY279" s="166" t="s">
        <v>160</v>
      </c>
    </row>
    <row r="280" spans="1:65" s="2" customFormat="1" ht="24" customHeight="1" x14ac:dyDescent="0.2">
      <c r="A280" s="30"/>
      <c r="B280" s="142"/>
      <c r="C280" s="143" t="s">
        <v>376</v>
      </c>
      <c r="D280" s="143" t="s">
        <v>162</v>
      </c>
      <c r="E280" s="144" t="s">
        <v>377</v>
      </c>
      <c r="F280" s="145" t="s">
        <v>378</v>
      </c>
      <c r="G280" s="146" t="s">
        <v>179</v>
      </c>
      <c r="H280" s="147">
        <v>9</v>
      </c>
      <c r="I280" s="148">
        <v>0</v>
      </c>
      <c r="J280" s="148">
        <f>ROUND(I280*H280,2)</f>
        <v>0</v>
      </c>
      <c r="K280" s="145" t="s">
        <v>166</v>
      </c>
      <c r="L280" s="31"/>
      <c r="M280" s="149" t="s">
        <v>1</v>
      </c>
      <c r="N280" s="150" t="s">
        <v>39</v>
      </c>
      <c r="O280" s="151">
        <v>0.69599999999999995</v>
      </c>
      <c r="P280" s="151">
        <f>O280*H280</f>
        <v>6.2639999999999993</v>
      </c>
      <c r="Q280" s="151">
        <v>0</v>
      </c>
      <c r="R280" s="151">
        <f>Q280*H280</f>
        <v>0</v>
      </c>
      <c r="S280" s="151">
        <v>0</v>
      </c>
      <c r="T280" s="152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53" t="s">
        <v>167</v>
      </c>
      <c r="AT280" s="153" t="s">
        <v>162</v>
      </c>
      <c r="AU280" s="153" t="s">
        <v>81</v>
      </c>
      <c r="AY280" s="18" t="s">
        <v>160</v>
      </c>
      <c r="BE280" s="154">
        <f>IF(N280="základní",J280,0)</f>
        <v>0</v>
      </c>
      <c r="BF280" s="154">
        <f>IF(N280="snížená",J280,0)</f>
        <v>0</v>
      </c>
      <c r="BG280" s="154">
        <f>IF(N280="zákl. přenesená",J280,0)</f>
        <v>0</v>
      </c>
      <c r="BH280" s="154">
        <f>IF(N280="sníž. přenesená",J280,0)</f>
        <v>0</v>
      </c>
      <c r="BI280" s="154">
        <f>IF(N280="nulová",J280,0)</f>
        <v>0</v>
      </c>
      <c r="BJ280" s="18" t="s">
        <v>19</v>
      </c>
      <c r="BK280" s="154">
        <f>ROUND(I280*H280,2)</f>
        <v>0</v>
      </c>
      <c r="BL280" s="18" t="s">
        <v>167</v>
      </c>
      <c r="BM280" s="153" t="s">
        <v>379</v>
      </c>
    </row>
    <row r="281" spans="1:65" s="2" customFormat="1" ht="19.5" x14ac:dyDescent="0.2">
      <c r="A281" s="30"/>
      <c r="B281" s="31"/>
      <c r="C281" s="30"/>
      <c r="D281" s="155" t="s">
        <v>169</v>
      </c>
      <c r="E281" s="30"/>
      <c r="F281" s="156" t="s">
        <v>380</v>
      </c>
      <c r="G281" s="30"/>
      <c r="H281" s="30"/>
      <c r="I281" s="30"/>
      <c r="J281" s="30"/>
      <c r="K281" s="30"/>
      <c r="L281" s="31"/>
      <c r="M281" s="157"/>
      <c r="N281" s="158"/>
      <c r="O281" s="56"/>
      <c r="P281" s="56"/>
      <c r="Q281" s="56"/>
      <c r="R281" s="56"/>
      <c r="S281" s="56"/>
      <c r="T281" s="57"/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T281" s="18" t="s">
        <v>169</v>
      </c>
      <c r="AU281" s="18" t="s">
        <v>81</v>
      </c>
    </row>
    <row r="282" spans="1:65" s="13" customFormat="1" x14ac:dyDescent="0.2">
      <c r="B282" s="159"/>
      <c r="D282" s="155" t="s">
        <v>171</v>
      </c>
      <c r="E282" s="160" t="s">
        <v>1</v>
      </c>
      <c r="F282" s="161" t="s">
        <v>381</v>
      </c>
      <c r="H282" s="160" t="s">
        <v>1</v>
      </c>
      <c r="L282" s="159"/>
      <c r="M282" s="162"/>
      <c r="N282" s="163"/>
      <c r="O282" s="163"/>
      <c r="P282" s="163"/>
      <c r="Q282" s="163"/>
      <c r="R282" s="163"/>
      <c r="S282" s="163"/>
      <c r="T282" s="164"/>
      <c r="AT282" s="160" t="s">
        <v>171</v>
      </c>
      <c r="AU282" s="160" t="s">
        <v>81</v>
      </c>
      <c r="AV282" s="13" t="s">
        <v>19</v>
      </c>
      <c r="AW282" s="13" t="s">
        <v>31</v>
      </c>
      <c r="AX282" s="13" t="s">
        <v>74</v>
      </c>
      <c r="AY282" s="160" t="s">
        <v>160</v>
      </c>
    </row>
    <row r="283" spans="1:65" s="14" customFormat="1" x14ac:dyDescent="0.2">
      <c r="B283" s="165"/>
      <c r="D283" s="155" t="s">
        <v>171</v>
      </c>
      <c r="E283" s="166" t="s">
        <v>1</v>
      </c>
      <c r="F283" s="167" t="s">
        <v>691</v>
      </c>
      <c r="H283" s="168">
        <v>9</v>
      </c>
      <c r="L283" s="165"/>
      <c r="M283" s="169"/>
      <c r="N283" s="170"/>
      <c r="O283" s="170"/>
      <c r="P283" s="170"/>
      <c r="Q283" s="170"/>
      <c r="R283" s="170"/>
      <c r="S283" s="170"/>
      <c r="T283" s="171"/>
      <c r="AT283" s="166" t="s">
        <v>171</v>
      </c>
      <c r="AU283" s="166" t="s">
        <v>81</v>
      </c>
      <c r="AV283" s="14" t="s">
        <v>81</v>
      </c>
      <c r="AW283" s="14" t="s">
        <v>31</v>
      </c>
      <c r="AX283" s="14" t="s">
        <v>74</v>
      </c>
      <c r="AY283" s="166" t="s">
        <v>160</v>
      </c>
    </row>
    <row r="284" spans="1:65" s="15" customFormat="1" x14ac:dyDescent="0.2">
      <c r="B284" s="172"/>
      <c r="D284" s="155" t="s">
        <v>171</v>
      </c>
      <c r="E284" s="173" t="s">
        <v>1</v>
      </c>
      <c r="F284" s="174" t="s">
        <v>176</v>
      </c>
      <c r="H284" s="175">
        <v>9</v>
      </c>
      <c r="L284" s="172"/>
      <c r="M284" s="176"/>
      <c r="N284" s="177"/>
      <c r="O284" s="177"/>
      <c r="P284" s="177"/>
      <c r="Q284" s="177"/>
      <c r="R284" s="177"/>
      <c r="S284" s="177"/>
      <c r="T284" s="178"/>
      <c r="AT284" s="173" t="s">
        <v>171</v>
      </c>
      <c r="AU284" s="173" t="s">
        <v>81</v>
      </c>
      <c r="AV284" s="15" t="s">
        <v>167</v>
      </c>
      <c r="AW284" s="15" t="s">
        <v>31</v>
      </c>
      <c r="AX284" s="15" t="s">
        <v>19</v>
      </c>
      <c r="AY284" s="173" t="s">
        <v>160</v>
      </c>
    </row>
    <row r="285" spans="1:65" s="2" customFormat="1" ht="16.5" customHeight="1" x14ac:dyDescent="0.2">
      <c r="A285" s="30"/>
      <c r="B285" s="142"/>
      <c r="C285" s="143" t="s">
        <v>383</v>
      </c>
      <c r="D285" s="143" t="s">
        <v>162</v>
      </c>
      <c r="E285" s="144" t="s">
        <v>384</v>
      </c>
      <c r="F285" s="145" t="s">
        <v>385</v>
      </c>
      <c r="G285" s="146" t="s">
        <v>165</v>
      </c>
      <c r="H285" s="147">
        <v>19.942</v>
      </c>
      <c r="I285" s="148">
        <v>0</v>
      </c>
      <c r="J285" s="148">
        <f>ROUND(I285*H285,2)</f>
        <v>0</v>
      </c>
      <c r="K285" s="145" t="s">
        <v>166</v>
      </c>
      <c r="L285" s="31"/>
      <c r="M285" s="149" t="s">
        <v>1</v>
      </c>
      <c r="N285" s="150" t="s">
        <v>39</v>
      </c>
      <c r="O285" s="151">
        <v>0.39700000000000002</v>
      </c>
      <c r="P285" s="151">
        <f>O285*H285</f>
        <v>7.9169740000000006</v>
      </c>
      <c r="Q285" s="151">
        <v>1.4357E-3</v>
      </c>
      <c r="R285" s="151">
        <f>Q285*H285</f>
        <v>2.8630729400000002E-2</v>
      </c>
      <c r="S285" s="151">
        <v>0</v>
      </c>
      <c r="T285" s="152">
        <f>S285*H285</f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153" t="s">
        <v>167</v>
      </c>
      <c r="AT285" s="153" t="s">
        <v>162</v>
      </c>
      <c r="AU285" s="153" t="s">
        <v>81</v>
      </c>
      <c r="AY285" s="18" t="s">
        <v>160</v>
      </c>
      <c r="BE285" s="154">
        <f>IF(N285="základní",J285,0)</f>
        <v>0</v>
      </c>
      <c r="BF285" s="154">
        <f>IF(N285="snížená",J285,0)</f>
        <v>0</v>
      </c>
      <c r="BG285" s="154">
        <f>IF(N285="zákl. přenesená",J285,0)</f>
        <v>0</v>
      </c>
      <c r="BH285" s="154">
        <f>IF(N285="sníž. přenesená",J285,0)</f>
        <v>0</v>
      </c>
      <c r="BI285" s="154">
        <f>IF(N285="nulová",J285,0)</f>
        <v>0</v>
      </c>
      <c r="BJ285" s="18" t="s">
        <v>19</v>
      </c>
      <c r="BK285" s="154">
        <f>ROUND(I285*H285,2)</f>
        <v>0</v>
      </c>
      <c r="BL285" s="18" t="s">
        <v>167</v>
      </c>
      <c r="BM285" s="153" t="s">
        <v>386</v>
      </c>
    </row>
    <row r="286" spans="1:65" s="2" customFormat="1" x14ac:dyDescent="0.2">
      <c r="A286" s="30"/>
      <c r="B286" s="31"/>
      <c r="C286" s="30"/>
      <c r="D286" s="155" t="s">
        <v>169</v>
      </c>
      <c r="E286" s="30"/>
      <c r="F286" s="156" t="s">
        <v>387</v>
      </c>
      <c r="G286" s="30"/>
      <c r="H286" s="30"/>
      <c r="I286" s="30"/>
      <c r="J286" s="30"/>
      <c r="K286" s="30"/>
      <c r="L286" s="31"/>
      <c r="M286" s="157"/>
      <c r="N286" s="158"/>
      <c r="O286" s="56"/>
      <c r="P286" s="56"/>
      <c r="Q286" s="56"/>
      <c r="R286" s="56"/>
      <c r="S286" s="56"/>
      <c r="T286" s="57"/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T286" s="18" t="s">
        <v>169</v>
      </c>
      <c r="AU286" s="18" t="s">
        <v>81</v>
      </c>
    </row>
    <row r="287" spans="1:65" s="13" customFormat="1" x14ac:dyDescent="0.2">
      <c r="B287" s="159"/>
      <c r="D287" s="155" t="s">
        <v>171</v>
      </c>
      <c r="E287" s="160" t="s">
        <v>1</v>
      </c>
      <c r="F287" s="161" t="s">
        <v>388</v>
      </c>
      <c r="H287" s="160" t="s">
        <v>1</v>
      </c>
      <c r="L287" s="159"/>
      <c r="M287" s="162"/>
      <c r="N287" s="163"/>
      <c r="O287" s="163"/>
      <c r="P287" s="163"/>
      <c r="Q287" s="163"/>
      <c r="R287" s="163"/>
      <c r="S287" s="163"/>
      <c r="T287" s="164"/>
      <c r="AT287" s="160" t="s">
        <v>171</v>
      </c>
      <c r="AU287" s="160" t="s">
        <v>81</v>
      </c>
      <c r="AV287" s="13" t="s">
        <v>19</v>
      </c>
      <c r="AW287" s="13" t="s">
        <v>31</v>
      </c>
      <c r="AX287" s="13" t="s">
        <v>74</v>
      </c>
      <c r="AY287" s="160" t="s">
        <v>160</v>
      </c>
    </row>
    <row r="288" spans="1:65" s="13" customFormat="1" x14ac:dyDescent="0.2">
      <c r="B288" s="159"/>
      <c r="D288" s="155" t="s">
        <v>171</v>
      </c>
      <c r="E288" s="160" t="s">
        <v>1</v>
      </c>
      <c r="F288" s="161" t="s">
        <v>381</v>
      </c>
      <c r="H288" s="160" t="s">
        <v>1</v>
      </c>
      <c r="L288" s="159"/>
      <c r="M288" s="162"/>
      <c r="N288" s="163"/>
      <c r="O288" s="163"/>
      <c r="P288" s="163"/>
      <c r="Q288" s="163"/>
      <c r="R288" s="163"/>
      <c r="S288" s="163"/>
      <c r="T288" s="164"/>
      <c r="AT288" s="160" t="s">
        <v>171</v>
      </c>
      <c r="AU288" s="160" t="s">
        <v>81</v>
      </c>
      <c r="AV288" s="13" t="s">
        <v>19</v>
      </c>
      <c r="AW288" s="13" t="s">
        <v>31</v>
      </c>
      <c r="AX288" s="13" t="s">
        <v>74</v>
      </c>
      <c r="AY288" s="160" t="s">
        <v>160</v>
      </c>
    </row>
    <row r="289" spans="1:65" s="14" customFormat="1" x14ac:dyDescent="0.2">
      <c r="B289" s="165"/>
      <c r="D289" s="155" t="s">
        <v>171</v>
      </c>
      <c r="E289" s="166" t="s">
        <v>1</v>
      </c>
      <c r="F289" s="167" t="s">
        <v>692</v>
      </c>
      <c r="H289" s="168">
        <v>15.04</v>
      </c>
      <c r="L289" s="165"/>
      <c r="M289" s="169"/>
      <c r="N289" s="170"/>
      <c r="O289" s="170"/>
      <c r="P289" s="170"/>
      <c r="Q289" s="170"/>
      <c r="R289" s="170"/>
      <c r="S289" s="170"/>
      <c r="T289" s="171"/>
      <c r="AT289" s="166" t="s">
        <v>171</v>
      </c>
      <c r="AU289" s="166" t="s">
        <v>81</v>
      </c>
      <c r="AV289" s="14" t="s">
        <v>81</v>
      </c>
      <c r="AW289" s="14" t="s">
        <v>31</v>
      </c>
      <c r="AX289" s="14" t="s">
        <v>74</v>
      </c>
      <c r="AY289" s="166" t="s">
        <v>160</v>
      </c>
    </row>
    <row r="290" spans="1:65" s="14" customFormat="1" x14ac:dyDescent="0.2">
      <c r="B290" s="165"/>
      <c r="D290" s="155" t="s">
        <v>171</v>
      </c>
      <c r="E290" s="166" t="s">
        <v>1</v>
      </c>
      <c r="F290" s="167" t="s">
        <v>390</v>
      </c>
      <c r="H290" s="168">
        <v>1.92</v>
      </c>
      <c r="L290" s="165"/>
      <c r="M290" s="169"/>
      <c r="N290" s="170"/>
      <c r="O290" s="170"/>
      <c r="P290" s="170"/>
      <c r="Q290" s="170"/>
      <c r="R290" s="170"/>
      <c r="S290" s="170"/>
      <c r="T290" s="171"/>
      <c r="AT290" s="166" t="s">
        <v>171</v>
      </c>
      <c r="AU290" s="166" t="s">
        <v>81</v>
      </c>
      <c r="AV290" s="14" t="s">
        <v>81</v>
      </c>
      <c r="AW290" s="14" t="s">
        <v>31</v>
      </c>
      <c r="AX290" s="14" t="s">
        <v>74</v>
      </c>
      <c r="AY290" s="166" t="s">
        <v>160</v>
      </c>
    </row>
    <row r="291" spans="1:65" s="13" customFormat="1" x14ac:dyDescent="0.2">
      <c r="B291" s="159"/>
      <c r="D291" s="155" t="s">
        <v>171</v>
      </c>
      <c r="E291" s="160" t="s">
        <v>1</v>
      </c>
      <c r="F291" s="161" t="s">
        <v>288</v>
      </c>
      <c r="H291" s="160" t="s">
        <v>1</v>
      </c>
      <c r="L291" s="159"/>
      <c r="M291" s="162"/>
      <c r="N291" s="163"/>
      <c r="O291" s="163"/>
      <c r="P291" s="163"/>
      <c r="Q291" s="163"/>
      <c r="R291" s="163"/>
      <c r="S291" s="163"/>
      <c r="T291" s="164"/>
      <c r="AT291" s="160" t="s">
        <v>171</v>
      </c>
      <c r="AU291" s="160" t="s">
        <v>81</v>
      </c>
      <c r="AV291" s="13" t="s">
        <v>19</v>
      </c>
      <c r="AW291" s="13" t="s">
        <v>31</v>
      </c>
      <c r="AX291" s="13" t="s">
        <v>74</v>
      </c>
      <c r="AY291" s="160" t="s">
        <v>160</v>
      </c>
    </row>
    <row r="292" spans="1:65" s="14" customFormat="1" x14ac:dyDescent="0.2">
      <c r="B292" s="165"/>
      <c r="D292" s="155" t="s">
        <v>171</v>
      </c>
      <c r="E292" s="166" t="s">
        <v>1</v>
      </c>
      <c r="F292" s="167" t="s">
        <v>391</v>
      </c>
      <c r="H292" s="168">
        <v>0.98</v>
      </c>
      <c r="L292" s="165"/>
      <c r="M292" s="169"/>
      <c r="N292" s="170"/>
      <c r="O292" s="170"/>
      <c r="P292" s="170"/>
      <c r="Q292" s="170"/>
      <c r="R292" s="170"/>
      <c r="S292" s="170"/>
      <c r="T292" s="171"/>
      <c r="AT292" s="166" t="s">
        <v>171</v>
      </c>
      <c r="AU292" s="166" t="s">
        <v>81</v>
      </c>
      <c r="AV292" s="14" t="s">
        <v>81</v>
      </c>
      <c r="AW292" s="14" t="s">
        <v>31</v>
      </c>
      <c r="AX292" s="14" t="s">
        <v>74</v>
      </c>
      <c r="AY292" s="166" t="s">
        <v>160</v>
      </c>
    </row>
    <row r="293" spans="1:65" s="14" customFormat="1" x14ac:dyDescent="0.2">
      <c r="B293" s="165"/>
      <c r="D293" s="155" t="s">
        <v>171</v>
      </c>
      <c r="E293" s="166" t="s">
        <v>1</v>
      </c>
      <c r="F293" s="167" t="s">
        <v>392</v>
      </c>
      <c r="H293" s="168">
        <v>1.4419999999999999</v>
      </c>
      <c r="L293" s="165"/>
      <c r="M293" s="169"/>
      <c r="N293" s="170"/>
      <c r="O293" s="170"/>
      <c r="P293" s="170"/>
      <c r="Q293" s="170"/>
      <c r="R293" s="170"/>
      <c r="S293" s="170"/>
      <c r="T293" s="171"/>
      <c r="AT293" s="166" t="s">
        <v>171</v>
      </c>
      <c r="AU293" s="166" t="s">
        <v>81</v>
      </c>
      <c r="AV293" s="14" t="s">
        <v>81</v>
      </c>
      <c r="AW293" s="14" t="s">
        <v>31</v>
      </c>
      <c r="AX293" s="14" t="s">
        <v>74</v>
      </c>
      <c r="AY293" s="166" t="s">
        <v>160</v>
      </c>
    </row>
    <row r="294" spans="1:65" s="14" customFormat="1" x14ac:dyDescent="0.2">
      <c r="B294" s="165"/>
      <c r="D294" s="155" t="s">
        <v>171</v>
      </c>
      <c r="E294" s="166" t="s">
        <v>1</v>
      </c>
      <c r="F294" s="167" t="s">
        <v>393</v>
      </c>
      <c r="H294" s="168">
        <v>0.56000000000000005</v>
      </c>
      <c r="L294" s="165"/>
      <c r="M294" s="169"/>
      <c r="N294" s="170"/>
      <c r="O294" s="170"/>
      <c r="P294" s="170"/>
      <c r="Q294" s="170"/>
      <c r="R294" s="170"/>
      <c r="S294" s="170"/>
      <c r="T294" s="171"/>
      <c r="AT294" s="166" t="s">
        <v>171</v>
      </c>
      <c r="AU294" s="166" t="s">
        <v>81</v>
      </c>
      <c r="AV294" s="14" t="s">
        <v>81</v>
      </c>
      <c r="AW294" s="14" t="s">
        <v>31</v>
      </c>
      <c r="AX294" s="14" t="s">
        <v>74</v>
      </c>
      <c r="AY294" s="166" t="s">
        <v>160</v>
      </c>
    </row>
    <row r="295" spans="1:65" s="15" customFormat="1" x14ac:dyDescent="0.2">
      <c r="B295" s="172"/>
      <c r="D295" s="155" t="s">
        <v>171</v>
      </c>
      <c r="E295" s="173" t="s">
        <v>1</v>
      </c>
      <c r="F295" s="174" t="s">
        <v>176</v>
      </c>
      <c r="H295" s="175">
        <v>19.942</v>
      </c>
      <c r="L295" s="172"/>
      <c r="M295" s="176"/>
      <c r="N295" s="177"/>
      <c r="O295" s="177"/>
      <c r="P295" s="177"/>
      <c r="Q295" s="177"/>
      <c r="R295" s="177"/>
      <c r="S295" s="177"/>
      <c r="T295" s="178"/>
      <c r="AT295" s="173" t="s">
        <v>171</v>
      </c>
      <c r="AU295" s="173" t="s">
        <v>81</v>
      </c>
      <c r="AV295" s="15" t="s">
        <v>167</v>
      </c>
      <c r="AW295" s="15" t="s">
        <v>31</v>
      </c>
      <c r="AX295" s="15" t="s">
        <v>19</v>
      </c>
      <c r="AY295" s="173" t="s">
        <v>160</v>
      </c>
    </row>
    <row r="296" spans="1:65" s="2" customFormat="1" ht="16.5" customHeight="1" x14ac:dyDescent="0.2">
      <c r="A296" s="30"/>
      <c r="B296" s="142"/>
      <c r="C296" s="143" t="s">
        <v>394</v>
      </c>
      <c r="D296" s="143" t="s">
        <v>162</v>
      </c>
      <c r="E296" s="144" t="s">
        <v>395</v>
      </c>
      <c r="F296" s="145" t="s">
        <v>396</v>
      </c>
      <c r="G296" s="146" t="s">
        <v>165</v>
      </c>
      <c r="H296" s="147">
        <v>19.942</v>
      </c>
      <c r="I296" s="148">
        <v>0</v>
      </c>
      <c r="J296" s="148">
        <f>ROUND(I296*H296,2)</f>
        <v>0</v>
      </c>
      <c r="K296" s="145" t="s">
        <v>166</v>
      </c>
      <c r="L296" s="31"/>
      <c r="M296" s="149" t="s">
        <v>1</v>
      </c>
      <c r="N296" s="150" t="s">
        <v>39</v>
      </c>
      <c r="O296" s="151">
        <v>0.14399999999999999</v>
      </c>
      <c r="P296" s="151">
        <f>O296*H296</f>
        <v>2.871648</v>
      </c>
      <c r="Q296" s="151">
        <v>3.6000000000000001E-5</v>
      </c>
      <c r="R296" s="151">
        <f>Q296*H296</f>
        <v>7.1791200000000002E-4</v>
      </c>
      <c r="S296" s="151">
        <v>0</v>
      </c>
      <c r="T296" s="152">
        <f>S296*H296</f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53" t="s">
        <v>167</v>
      </c>
      <c r="AT296" s="153" t="s">
        <v>162</v>
      </c>
      <c r="AU296" s="153" t="s">
        <v>81</v>
      </c>
      <c r="AY296" s="18" t="s">
        <v>160</v>
      </c>
      <c r="BE296" s="154">
        <f>IF(N296="základní",J296,0)</f>
        <v>0</v>
      </c>
      <c r="BF296" s="154">
        <f>IF(N296="snížená",J296,0)</f>
        <v>0</v>
      </c>
      <c r="BG296" s="154">
        <f>IF(N296="zákl. přenesená",J296,0)</f>
        <v>0</v>
      </c>
      <c r="BH296" s="154">
        <f>IF(N296="sníž. přenesená",J296,0)</f>
        <v>0</v>
      </c>
      <c r="BI296" s="154">
        <f>IF(N296="nulová",J296,0)</f>
        <v>0</v>
      </c>
      <c r="BJ296" s="18" t="s">
        <v>19</v>
      </c>
      <c r="BK296" s="154">
        <f>ROUND(I296*H296,2)</f>
        <v>0</v>
      </c>
      <c r="BL296" s="18" t="s">
        <v>167</v>
      </c>
      <c r="BM296" s="153" t="s">
        <v>397</v>
      </c>
    </row>
    <row r="297" spans="1:65" s="2" customFormat="1" ht="19.5" x14ac:dyDescent="0.2">
      <c r="A297" s="30"/>
      <c r="B297" s="31"/>
      <c r="C297" s="30"/>
      <c r="D297" s="155" t="s">
        <v>169</v>
      </c>
      <c r="E297" s="30"/>
      <c r="F297" s="156" t="s">
        <v>398</v>
      </c>
      <c r="G297" s="30"/>
      <c r="H297" s="30"/>
      <c r="I297" s="30"/>
      <c r="J297" s="30"/>
      <c r="K297" s="30"/>
      <c r="L297" s="31"/>
      <c r="M297" s="157"/>
      <c r="N297" s="158"/>
      <c r="O297" s="56"/>
      <c r="P297" s="56"/>
      <c r="Q297" s="56"/>
      <c r="R297" s="56"/>
      <c r="S297" s="56"/>
      <c r="T297" s="57"/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T297" s="18" t="s">
        <v>169</v>
      </c>
      <c r="AU297" s="18" t="s">
        <v>81</v>
      </c>
    </row>
    <row r="298" spans="1:65" s="12" customFormat="1" ht="22.9" customHeight="1" x14ac:dyDescent="0.2">
      <c r="B298" s="130"/>
      <c r="D298" s="131" t="s">
        <v>73</v>
      </c>
      <c r="E298" s="140" t="s">
        <v>183</v>
      </c>
      <c r="F298" s="140" t="s">
        <v>399</v>
      </c>
      <c r="J298" s="141">
        <f>BK298</f>
        <v>0</v>
      </c>
      <c r="L298" s="130"/>
      <c r="M298" s="134"/>
      <c r="N298" s="135"/>
      <c r="O298" s="135"/>
      <c r="P298" s="136">
        <f>SUM(P299:P335)</f>
        <v>123.101258</v>
      </c>
      <c r="Q298" s="135"/>
      <c r="R298" s="136">
        <f>SUM(R299:R335)</f>
        <v>26.943478459600001</v>
      </c>
      <c r="S298" s="135"/>
      <c r="T298" s="137">
        <f>SUM(T299:T335)</f>
        <v>0</v>
      </c>
      <c r="AR298" s="131" t="s">
        <v>19</v>
      </c>
      <c r="AT298" s="138" t="s">
        <v>73</v>
      </c>
      <c r="AU298" s="138" t="s">
        <v>19</v>
      </c>
      <c r="AY298" s="131" t="s">
        <v>160</v>
      </c>
      <c r="BK298" s="139">
        <f>SUM(BK299:BK335)</f>
        <v>0</v>
      </c>
    </row>
    <row r="299" spans="1:65" s="2" customFormat="1" ht="16.5" customHeight="1" x14ac:dyDescent="0.2">
      <c r="A299" s="30"/>
      <c r="B299" s="142"/>
      <c r="C299" s="143" t="s">
        <v>400</v>
      </c>
      <c r="D299" s="143" t="s">
        <v>162</v>
      </c>
      <c r="E299" s="144" t="s">
        <v>401</v>
      </c>
      <c r="F299" s="145" t="s">
        <v>402</v>
      </c>
      <c r="G299" s="146" t="s">
        <v>179</v>
      </c>
      <c r="H299" s="147">
        <v>1.1279999999999999</v>
      </c>
      <c r="I299" s="148">
        <v>0</v>
      </c>
      <c r="J299" s="148">
        <f>ROUND(I299*H299,2)</f>
        <v>0</v>
      </c>
      <c r="K299" s="145" t="s">
        <v>166</v>
      </c>
      <c r="L299" s="31"/>
      <c r="M299" s="149" t="s">
        <v>1</v>
      </c>
      <c r="N299" s="150" t="s">
        <v>39</v>
      </c>
      <c r="O299" s="151">
        <v>2.9790000000000001</v>
      </c>
      <c r="P299" s="151">
        <f>O299*H299</f>
        <v>3.360312</v>
      </c>
      <c r="Q299" s="151">
        <v>2.4778600000000002</v>
      </c>
      <c r="R299" s="151">
        <f>Q299*H299</f>
        <v>2.79502608</v>
      </c>
      <c r="S299" s="151">
        <v>0</v>
      </c>
      <c r="T299" s="152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53" t="s">
        <v>167</v>
      </c>
      <c r="AT299" s="153" t="s">
        <v>162</v>
      </c>
      <c r="AU299" s="153" t="s">
        <v>81</v>
      </c>
      <c r="AY299" s="18" t="s">
        <v>160</v>
      </c>
      <c r="BE299" s="154">
        <f>IF(N299="základní",J299,0)</f>
        <v>0</v>
      </c>
      <c r="BF299" s="154">
        <f>IF(N299="snížená",J299,0)</f>
        <v>0</v>
      </c>
      <c r="BG299" s="154">
        <f>IF(N299="zákl. přenesená",J299,0)</f>
        <v>0</v>
      </c>
      <c r="BH299" s="154">
        <f>IF(N299="sníž. přenesená",J299,0)</f>
        <v>0</v>
      </c>
      <c r="BI299" s="154">
        <f>IF(N299="nulová",J299,0)</f>
        <v>0</v>
      </c>
      <c r="BJ299" s="18" t="s">
        <v>19</v>
      </c>
      <c r="BK299" s="154">
        <f>ROUND(I299*H299,2)</f>
        <v>0</v>
      </c>
      <c r="BL299" s="18" t="s">
        <v>167</v>
      </c>
      <c r="BM299" s="153" t="s">
        <v>403</v>
      </c>
    </row>
    <row r="300" spans="1:65" s="2" customFormat="1" x14ac:dyDescent="0.2">
      <c r="A300" s="30"/>
      <c r="B300" s="31"/>
      <c r="C300" s="30"/>
      <c r="D300" s="155" t="s">
        <v>169</v>
      </c>
      <c r="E300" s="30"/>
      <c r="F300" s="156" t="s">
        <v>404</v>
      </c>
      <c r="G300" s="30"/>
      <c r="H300" s="30"/>
      <c r="I300" s="30"/>
      <c r="J300" s="30"/>
      <c r="K300" s="30"/>
      <c r="L300" s="31"/>
      <c r="M300" s="157"/>
      <c r="N300" s="158"/>
      <c r="O300" s="56"/>
      <c r="P300" s="56"/>
      <c r="Q300" s="56"/>
      <c r="R300" s="56"/>
      <c r="S300" s="56"/>
      <c r="T300" s="57"/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T300" s="18" t="s">
        <v>169</v>
      </c>
      <c r="AU300" s="18" t="s">
        <v>81</v>
      </c>
    </row>
    <row r="301" spans="1:65" s="13" customFormat="1" x14ac:dyDescent="0.2">
      <c r="B301" s="159"/>
      <c r="D301" s="155" t="s">
        <v>171</v>
      </c>
      <c r="E301" s="160" t="s">
        <v>1</v>
      </c>
      <c r="F301" s="161" t="s">
        <v>405</v>
      </c>
      <c r="H301" s="160" t="s">
        <v>1</v>
      </c>
      <c r="L301" s="159"/>
      <c r="M301" s="162"/>
      <c r="N301" s="163"/>
      <c r="O301" s="163"/>
      <c r="P301" s="163"/>
      <c r="Q301" s="163"/>
      <c r="R301" s="163"/>
      <c r="S301" s="163"/>
      <c r="T301" s="164"/>
      <c r="AT301" s="160" t="s">
        <v>171</v>
      </c>
      <c r="AU301" s="160" t="s">
        <v>81</v>
      </c>
      <c r="AV301" s="13" t="s">
        <v>19</v>
      </c>
      <c r="AW301" s="13" t="s">
        <v>31</v>
      </c>
      <c r="AX301" s="13" t="s">
        <v>74</v>
      </c>
      <c r="AY301" s="160" t="s">
        <v>160</v>
      </c>
    </row>
    <row r="302" spans="1:65" s="14" customFormat="1" x14ac:dyDescent="0.2">
      <c r="B302" s="165"/>
      <c r="D302" s="155" t="s">
        <v>171</v>
      </c>
      <c r="E302" s="166" t="s">
        <v>1</v>
      </c>
      <c r="F302" s="167" t="s">
        <v>693</v>
      </c>
      <c r="H302" s="168">
        <v>1.1279999999999999</v>
      </c>
      <c r="L302" s="165"/>
      <c r="M302" s="169"/>
      <c r="N302" s="170"/>
      <c r="O302" s="170"/>
      <c r="P302" s="170"/>
      <c r="Q302" s="170"/>
      <c r="R302" s="170"/>
      <c r="S302" s="170"/>
      <c r="T302" s="171"/>
      <c r="AT302" s="166" t="s">
        <v>171</v>
      </c>
      <c r="AU302" s="166" t="s">
        <v>81</v>
      </c>
      <c r="AV302" s="14" t="s">
        <v>81</v>
      </c>
      <c r="AW302" s="14" t="s">
        <v>31</v>
      </c>
      <c r="AX302" s="14" t="s">
        <v>74</v>
      </c>
      <c r="AY302" s="166" t="s">
        <v>160</v>
      </c>
    </row>
    <row r="303" spans="1:65" s="15" customFormat="1" x14ac:dyDescent="0.2">
      <c r="B303" s="172"/>
      <c r="D303" s="155" t="s">
        <v>171</v>
      </c>
      <c r="E303" s="173" t="s">
        <v>1</v>
      </c>
      <c r="F303" s="174" t="s">
        <v>176</v>
      </c>
      <c r="H303" s="175">
        <v>1.1279999999999999</v>
      </c>
      <c r="L303" s="172"/>
      <c r="M303" s="176"/>
      <c r="N303" s="177"/>
      <c r="O303" s="177"/>
      <c r="P303" s="177"/>
      <c r="Q303" s="177"/>
      <c r="R303" s="177"/>
      <c r="S303" s="177"/>
      <c r="T303" s="178"/>
      <c r="AT303" s="173" t="s">
        <v>171</v>
      </c>
      <c r="AU303" s="173" t="s">
        <v>81</v>
      </c>
      <c r="AV303" s="15" t="s">
        <v>167</v>
      </c>
      <c r="AW303" s="15" t="s">
        <v>31</v>
      </c>
      <c r="AX303" s="15" t="s">
        <v>19</v>
      </c>
      <c r="AY303" s="173" t="s">
        <v>160</v>
      </c>
    </row>
    <row r="304" spans="1:65" s="2" customFormat="1" ht="16.5" customHeight="1" x14ac:dyDescent="0.2">
      <c r="A304" s="30"/>
      <c r="B304" s="142"/>
      <c r="C304" s="143" t="s">
        <v>407</v>
      </c>
      <c r="D304" s="143" t="s">
        <v>162</v>
      </c>
      <c r="E304" s="144" t="s">
        <v>408</v>
      </c>
      <c r="F304" s="145" t="s">
        <v>409</v>
      </c>
      <c r="G304" s="146" t="s">
        <v>165</v>
      </c>
      <c r="H304" s="147">
        <v>6.2510000000000003</v>
      </c>
      <c r="I304" s="148">
        <v>0</v>
      </c>
      <c r="J304" s="148">
        <f>ROUND(I304*H304,2)</f>
        <v>0</v>
      </c>
      <c r="K304" s="145" t="s">
        <v>166</v>
      </c>
      <c r="L304" s="31"/>
      <c r="M304" s="149" t="s">
        <v>1</v>
      </c>
      <c r="N304" s="150" t="s">
        <v>39</v>
      </c>
      <c r="O304" s="151">
        <v>3.14</v>
      </c>
      <c r="P304" s="151">
        <f>O304*H304</f>
        <v>19.628140000000002</v>
      </c>
      <c r="Q304" s="151">
        <v>4.1744200000000002E-2</v>
      </c>
      <c r="R304" s="151">
        <f>Q304*H304</f>
        <v>0.2609429942</v>
      </c>
      <c r="S304" s="151">
        <v>0</v>
      </c>
      <c r="T304" s="152">
        <f>S304*H304</f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53" t="s">
        <v>167</v>
      </c>
      <c r="AT304" s="153" t="s">
        <v>162</v>
      </c>
      <c r="AU304" s="153" t="s">
        <v>81</v>
      </c>
      <c r="AY304" s="18" t="s">
        <v>160</v>
      </c>
      <c r="BE304" s="154">
        <f>IF(N304="základní",J304,0)</f>
        <v>0</v>
      </c>
      <c r="BF304" s="154">
        <f>IF(N304="snížená",J304,0)</f>
        <v>0</v>
      </c>
      <c r="BG304" s="154">
        <f>IF(N304="zákl. přenesená",J304,0)</f>
        <v>0</v>
      </c>
      <c r="BH304" s="154">
        <f>IF(N304="sníž. přenesená",J304,0)</f>
        <v>0</v>
      </c>
      <c r="BI304" s="154">
        <f>IF(N304="nulová",J304,0)</f>
        <v>0</v>
      </c>
      <c r="BJ304" s="18" t="s">
        <v>19</v>
      </c>
      <c r="BK304" s="154">
        <f>ROUND(I304*H304,2)</f>
        <v>0</v>
      </c>
      <c r="BL304" s="18" t="s">
        <v>167</v>
      </c>
      <c r="BM304" s="153" t="s">
        <v>410</v>
      </c>
    </row>
    <row r="305" spans="1:65" s="2" customFormat="1" x14ac:dyDescent="0.2">
      <c r="A305" s="30"/>
      <c r="B305" s="31"/>
      <c r="C305" s="30"/>
      <c r="D305" s="155" t="s">
        <v>169</v>
      </c>
      <c r="E305" s="30"/>
      <c r="F305" s="156" t="s">
        <v>411</v>
      </c>
      <c r="G305" s="30"/>
      <c r="H305" s="30"/>
      <c r="I305" s="30"/>
      <c r="J305" s="30"/>
      <c r="K305" s="30"/>
      <c r="L305" s="31"/>
      <c r="M305" s="157"/>
      <c r="N305" s="158"/>
      <c r="O305" s="56"/>
      <c r="P305" s="56"/>
      <c r="Q305" s="56"/>
      <c r="R305" s="56"/>
      <c r="S305" s="56"/>
      <c r="T305" s="57"/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T305" s="18" t="s">
        <v>169</v>
      </c>
      <c r="AU305" s="18" t="s">
        <v>81</v>
      </c>
    </row>
    <row r="306" spans="1:65" s="14" customFormat="1" x14ac:dyDescent="0.2">
      <c r="B306" s="165"/>
      <c r="D306" s="155" t="s">
        <v>171</v>
      </c>
      <c r="E306" s="166" t="s">
        <v>1</v>
      </c>
      <c r="F306" s="167" t="s">
        <v>694</v>
      </c>
      <c r="H306" s="168">
        <v>6.2510000000000003</v>
      </c>
      <c r="L306" s="165"/>
      <c r="M306" s="169"/>
      <c r="N306" s="170"/>
      <c r="O306" s="170"/>
      <c r="P306" s="170"/>
      <c r="Q306" s="170"/>
      <c r="R306" s="170"/>
      <c r="S306" s="170"/>
      <c r="T306" s="171"/>
      <c r="AT306" s="166" t="s">
        <v>171</v>
      </c>
      <c r="AU306" s="166" t="s">
        <v>81</v>
      </c>
      <c r="AV306" s="14" t="s">
        <v>81</v>
      </c>
      <c r="AW306" s="14" t="s">
        <v>31</v>
      </c>
      <c r="AX306" s="14" t="s">
        <v>74</v>
      </c>
      <c r="AY306" s="166" t="s">
        <v>160</v>
      </c>
    </row>
    <row r="307" spans="1:65" s="15" customFormat="1" x14ac:dyDescent="0.2">
      <c r="B307" s="172"/>
      <c r="D307" s="155" t="s">
        <v>171</v>
      </c>
      <c r="E307" s="173" t="s">
        <v>1</v>
      </c>
      <c r="F307" s="174" t="s">
        <v>176</v>
      </c>
      <c r="H307" s="175">
        <v>6.2510000000000003</v>
      </c>
      <c r="L307" s="172"/>
      <c r="M307" s="176"/>
      <c r="N307" s="177"/>
      <c r="O307" s="177"/>
      <c r="P307" s="177"/>
      <c r="Q307" s="177"/>
      <c r="R307" s="177"/>
      <c r="S307" s="177"/>
      <c r="T307" s="178"/>
      <c r="AT307" s="173" t="s">
        <v>171</v>
      </c>
      <c r="AU307" s="173" t="s">
        <v>81</v>
      </c>
      <c r="AV307" s="15" t="s">
        <v>167</v>
      </c>
      <c r="AW307" s="15" t="s">
        <v>31</v>
      </c>
      <c r="AX307" s="15" t="s">
        <v>19</v>
      </c>
      <c r="AY307" s="173" t="s">
        <v>160</v>
      </c>
    </row>
    <row r="308" spans="1:65" s="2" customFormat="1" ht="16.5" customHeight="1" x14ac:dyDescent="0.2">
      <c r="A308" s="30"/>
      <c r="B308" s="142"/>
      <c r="C308" s="143" t="s">
        <v>413</v>
      </c>
      <c r="D308" s="143" t="s">
        <v>162</v>
      </c>
      <c r="E308" s="144" t="s">
        <v>414</v>
      </c>
      <c r="F308" s="145" t="s">
        <v>415</v>
      </c>
      <c r="G308" s="146" t="s">
        <v>165</v>
      </c>
      <c r="H308" s="147">
        <v>4.2510000000000003</v>
      </c>
      <c r="I308" s="148">
        <v>0</v>
      </c>
      <c r="J308" s="148">
        <f>ROUND(I308*H308,2)</f>
        <v>0</v>
      </c>
      <c r="K308" s="145" t="s">
        <v>166</v>
      </c>
      <c r="L308" s="31"/>
      <c r="M308" s="149" t="s">
        <v>1</v>
      </c>
      <c r="N308" s="150" t="s">
        <v>39</v>
      </c>
      <c r="O308" s="151">
        <v>0.45</v>
      </c>
      <c r="P308" s="151">
        <f>O308*H308</f>
        <v>1.9129500000000002</v>
      </c>
      <c r="Q308" s="151">
        <v>1.5E-5</v>
      </c>
      <c r="R308" s="151">
        <f>Q308*H308</f>
        <v>6.376500000000001E-5</v>
      </c>
      <c r="S308" s="151">
        <v>0</v>
      </c>
      <c r="T308" s="152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3" t="s">
        <v>167</v>
      </c>
      <c r="AT308" s="153" t="s">
        <v>162</v>
      </c>
      <c r="AU308" s="153" t="s">
        <v>81</v>
      </c>
      <c r="AY308" s="18" t="s">
        <v>160</v>
      </c>
      <c r="BE308" s="154">
        <f>IF(N308="základní",J308,0)</f>
        <v>0</v>
      </c>
      <c r="BF308" s="154">
        <f>IF(N308="snížená",J308,0)</f>
        <v>0</v>
      </c>
      <c r="BG308" s="154">
        <f>IF(N308="zákl. přenesená",J308,0)</f>
        <v>0</v>
      </c>
      <c r="BH308" s="154">
        <f>IF(N308="sníž. přenesená",J308,0)</f>
        <v>0</v>
      </c>
      <c r="BI308" s="154">
        <f>IF(N308="nulová",J308,0)</f>
        <v>0</v>
      </c>
      <c r="BJ308" s="18" t="s">
        <v>19</v>
      </c>
      <c r="BK308" s="154">
        <f>ROUND(I308*H308,2)</f>
        <v>0</v>
      </c>
      <c r="BL308" s="18" t="s">
        <v>167</v>
      </c>
      <c r="BM308" s="153" t="s">
        <v>416</v>
      </c>
    </row>
    <row r="309" spans="1:65" s="2" customFormat="1" x14ac:dyDescent="0.2">
      <c r="A309" s="30"/>
      <c r="B309" s="31"/>
      <c r="C309" s="30"/>
      <c r="D309" s="155" t="s">
        <v>169</v>
      </c>
      <c r="E309" s="30"/>
      <c r="F309" s="156" t="s">
        <v>417</v>
      </c>
      <c r="G309" s="30"/>
      <c r="H309" s="30"/>
      <c r="I309" s="30"/>
      <c r="J309" s="30"/>
      <c r="K309" s="30"/>
      <c r="L309" s="31"/>
      <c r="M309" s="157"/>
      <c r="N309" s="158"/>
      <c r="O309" s="56"/>
      <c r="P309" s="56"/>
      <c r="Q309" s="56"/>
      <c r="R309" s="56"/>
      <c r="S309" s="56"/>
      <c r="T309" s="57"/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T309" s="18" t="s">
        <v>169</v>
      </c>
      <c r="AU309" s="18" t="s">
        <v>81</v>
      </c>
    </row>
    <row r="310" spans="1:65" s="2" customFormat="1" ht="16.5" customHeight="1" x14ac:dyDescent="0.2">
      <c r="A310" s="30"/>
      <c r="B310" s="142"/>
      <c r="C310" s="143" t="s">
        <v>418</v>
      </c>
      <c r="D310" s="143" t="s">
        <v>162</v>
      </c>
      <c r="E310" s="144" t="s">
        <v>419</v>
      </c>
      <c r="F310" s="145" t="s">
        <v>420</v>
      </c>
      <c r="G310" s="146" t="s">
        <v>245</v>
      </c>
      <c r="H310" s="147">
        <v>0.127</v>
      </c>
      <c r="I310" s="148">
        <v>0</v>
      </c>
      <c r="J310" s="148">
        <f>ROUND(I310*H310,2)</f>
        <v>0</v>
      </c>
      <c r="K310" s="145" t="s">
        <v>166</v>
      </c>
      <c r="L310" s="31"/>
      <c r="M310" s="149" t="s">
        <v>1</v>
      </c>
      <c r="N310" s="150" t="s">
        <v>39</v>
      </c>
      <c r="O310" s="151">
        <v>47.35</v>
      </c>
      <c r="P310" s="151">
        <f>O310*H310</f>
        <v>6.0134500000000006</v>
      </c>
      <c r="Q310" s="151">
        <v>1.0487652000000001</v>
      </c>
      <c r="R310" s="151">
        <f>Q310*H310</f>
        <v>0.1331931804</v>
      </c>
      <c r="S310" s="151">
        <v>0</v>
      </c>
      <c r="T310" s="152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53" t="s">
        <v>167</v>
      </c>
      <c r="AT310" s="153" t="s">
        <v>162</v>
      </c>
      <c r="AU310" s="153" t="s">
        <v>81</v>
      </c>
      <c r="AY310" s="18" t="s">
        <v>160</v>
      </c>
      <c r="BE310" s="154">
        <f>IF(N310="základní",J310,0)</f>
        <v>0</v>
      </c>
      <c r="BF310" s="154">
        <f>IF(N310="snížená",J310,0)</f>
        <v>0</v>
      </c>
      <c r="BG310" s="154">
        <f>IF(N310="zákl. přenesená",J310,0)</f>
        <v>0</v>
      </c>
      <c r="BH310" s="154">
        <f>IF(N310="sníž. přenesená",J310,0)</f>
        <v>0</v>
      </c>
      <c r="BI310" s="154">
        <f>IF(N310="nulová",J310,0)</f>
        <v>0</v>
      </c>
      <c r="BJ310" s="18" t="s">
        <v>19</v>
      </c>
      <c r="BK310" s="154">
        <f>ROUND(I310*H310,2)</f>
        <v>0</v>
      </c>
      <c r="BL310" s="18" t="s">
        <v>167</v>
      </c>
      <c r="BM310" s="153" t="s">
        <v>421</v>
      </c>
    </row>
    <row r="311" spans="1:65" s="2" customFormat="1" ht="19.5" x14ac:dyDescent="0.2">
      <c r="A311" s="30"/>
      <c r="B311" s="31"/>
      <c r="C311" s="30"/>
      <c r="D311" s="155" t="s">
        <v>169</v>
      </c>
      <c r="E311" s="30"/>
      <c r="F311" s="156" t="s">
        <v>422</v>
      </c>
      <c r="G311" s="30"/>
      <c r="H311" s="30"/>
      <c r="I311" s="30"/>
      <c r="J311" s="30"/>
      <c r="K311" s="30"/>
      <c r="L311" s="31"/>
      <c r="M311" s="157"/>
      <c r="N311" s="158"/>
      <c r="O311" s="56"/>
      <c r="P311" s="56"/>
      <c r="Q311" s="56"/>
      <c r="R311" s="56"/>
      <c r="S311" s="56"/>
      <c r="T311" s="57"/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T311" s="18" t="s">
        <v>169</v>
      </c>
      <c r="AU311" s="18" t="s">
        <v>81</v>
      </c>
    </row>
    <row r="312" spans="1:65" s="13" customFormat="1" x14ac:dyDescent="0.2">
      <c r="B312" s="159"/>
      <c r="D312" s="155" t="s">
        <v>171</v>
      </c>
      <c r="E312" s="160" t="s">
        <v>1</v>
      </c>
      <c r="F312" s="161" t="s">
        <v>423</v>
      </c>
      <c r="H312" s="160" t="s">
        <v>1</v>
      </c>
      <c r="L312" s="159"/>
      <c r="M312" s="162"/>
      <c r="N312" s="163"/>
      <c r="O312" s="163"/>
      <c r="P312" s="163"/>
      <c r="Q312" s="163"/>
      <c r="R312" s="163"/>
      <c r="S312" s="163"/>
      <c r="T312" s="164"/>
      <c r="AT312" s="160" t="s">
        <v>171</v>
      </c>
      <c r="AU312" s="160" t="s">
        <v>81</v>
      </c>
      <c r="AV312" s="13" t="s">
        <v>19</v>
      </c>
      <c r="AW312" s="13" t="s">
        <v>31</v>
      </c>
      <c r="AX312" s="13" t="s">
        <v>74</v>
      </c>
      <c r="AY312" s="160" t="s">
        <v>160</v>
      </c>
    </row>
    <row r="313" spans="1:65" s="14" customFormat="1" x14ac:dyDescent="0.2">
      <c r="B313" s="165"/>
      <c r="D313" s="155" t="s">
        <v>171</v>
      </c>
      <c r="E313" s="166" t="s">
        <v>1</v>
      </c>
      <c r="F313" s="167" t="s">
        <v>695</v>
      </c>
      <c r="H313" s="168">
        <v>0.127</v>
      </c>
      <c r="L313" s="165"/>
      <c r="M313" s="169"/>
      <c r="N313" s="170"/>
      <c r="O313" s="170"/>
      <c r="P313" s="170"/>
      <c r="Q313" s="170"/>
      <c r="R313" s="170"/>
      <c r="S313" s="170"/>
      <c r="T313" s="171"/>
      <c r="AT313" s="166" t="s">
        <v>171</v>
      </c>
      <c r="AU313" s="166" t="s">
        <v>81</v>
      </c>
      <c r="AV313" s="14" t="s">
        <v>81</v>
      </c>
      <c r="AW313" s="14" t="s">
        <v>31</v>
      </c>
      <c r="AX313" s="14" t="s">
        <v>74</v>
      </c>
      <c r="AY313" s="166" t="s">
        <v>160</v>
      </c>
    </row>
    <row r="314" spans="1:65" s="15" customFormat="1" x14ac:dyDescent="0.2">
      <c r="B314" s="172"/>
      <c r="D314" s="155" t="s">
        <v>171</v>
      </c>
      <c r="E314" s="173" t="s">
        <v>1</v>
      </c>
      <c r="F314" s="174" t="s">
        <v>176</v>
      </c>
      <c r="H314" s="175">
        <v>0.127</v>
      </c>
      <c r="L314" s="172"/>
      <c r="M314" s="176"/>
      <c r="N314" s="177"/>
      <c r="O314" s="177"/>
      <c r="P314" s="177"/>
      <c r="Q314" s="177"/>
      <c r="R314" s="177"/>
      <c r="S314" s="177"/>
      <c r="T314" s="178"/>
      <c r="AT314" s="173" t="s">
        <v>171</v>
      </c>
      <c r="AU314" s="173" t="s">
        <v>81</v>
      </c>
      <c r="AV314" s="15" t="s">
        <v>167</v>
      </c>
      <c r="AW314" s="15" t="s">
        <v>31</v>
      </c>
      <c r="AX314" s="15" t="s">
        <v>19</v>
      </c>
      <c r="AY314" s="173" t="s">
        <v>160</v>
      </c>
    </row>
    <row r="315" spans="1:65" s="2" customFormat="1" ht="16.5" customHeight="1" x14ac:dyDescent="0.2">
      <c r="A315" s="30"/>
      <c r="B315" s="142"/>
      <c r="C315" s="143" t="s">
        <v>425</v>
      </c>
      <c r="D315" s="143" t="s">
        <v>162</v>
      </c>
      <c r="E315" s="144" t="s">
        <v>426</v>
      </c>
      <c r="F315" s="145" t="s">
        <v>427</v>
      </c>
      <c r="G315" s="146" t="s">
        <v>179</v>
      </c>
      <c r="H315" s="147">
        <v>9</v>
      </c>
      <c r="I315" s="148">
        <v>0</v>
      </c>
      <c r="J315" s="148">
        <f>ROUND(I315*H315,2)</f>
        <v>0</v>
      </c>
      <c r="K315" s="145" t="s">
        <v>166</v>
      </c>
      <c r="L315" s="31"/>
      <c r="M315" s="149" t="s">
        <v>1</v>
      </c>
      <c r="N315" s="150" t="s">
        <v>39</v>
      </c>
      <c r="O315" s="151">
        <v>0.93799999999999994</v>
      </c>
      <c r="P315" s="151">
        <f>O315*H315</f>
        <v>8.4420000000000002</v>
      </c>
      <c r="Q315" s="151">
        <v>2.4535100000000001</v>
      </c>
      <c r="R315" s="151">
        <f>Q315*H315</f>
        <v>22.081590000000002</v>
      </c>
      <c r="S315" s="151">
        <v>0</v>
      </c>
      <c r="T315" s="152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53" t="s">
        <v>167</v>
      </c>
      <c r="AT315" s="153" t="s">
        <v>162</v>
      </c>
      <c r="AU315" s="153" t="s">
        <v>81</v>
      </c>
      <c r="AY315" s="18" t="s">
        <v>160</v>
      </c>
      <c r="BE315" s="154">
        <f>IF(N315="základní",J315,0)</f>
        <v>0</v>
      </c>
      <c r="BF315" s="154">
        <f>IF(N315="snížená",J315,0)</f>
        <v>0</v>
      </c>
      <c r="BG315" s="154">
        <f>IF(N315="zákl. přenesená",J315,0)</f>
        <v>0</v>
      </c>
      <c r="BH315" s="154">
        <f>IF(N315="sníž. přenesená",J315,0)</f>
        <v>0</v>
      </c>
      <c r="BI315" s="154">
        <f>IF(N315="nulová",J315,0)</f>
        <v>0</v>
      </c>
      <c r="BJ315" s="18" t="s">
        <v>19</v>
      </c>
      <c r="BK315" s="154">
        <f>ROUND(I315*H315,2)</f>
        <v>0</v>
      </c>
      <c r="BL315" s="18" t="s">
        <v>167</v>
      </c>
      <c r="BM315" s="153" t="s">
        <v>428</v>
      </c>
    </row>
    <row r="316" spans="1:65" s="2" customFormat="1" x14ac:dyDescent="0.2">
      <c r="A316" s="30"/>
      <c r="B316" s="31"/>
      <c r="C316" s="30"/>
      <c r="D316" s="155" t="s">
        <v>169</v>
      </c>
      <c r="E316" s="30"/>
      <c r="F316" s="156" t="s">
        <v>429</v>
      </c>
      <c r="G316" s="30"/>
      <c r="H316" s="30"/>
      <c r="I316" s="30"/>
      <c r="J316" s="30"/>
      <c r="K316" s="30"/>
      <c r="L316" s="31"/>
      <c r="M316" s="157"/>
      <c r="N316" s="158"/>
      <c r="O316" s="56"/>
      <c r="P316" s="56"/>
      <c r="Q316" s="56"/>
      <c r="R316" s="56"/>
      <c r="S316" s="56"/>
      <c r="T316" s="57"/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T316" s="18" t="s">
        <v>169</v>
      </c>
      <c r="AU316" s="18" t="s">
        <v>81</v>
      </c>
    </row>
    <row r="317" spans="1:65" s="13" customFormat="1" x14ac:dyDescent="0.2">
      <c r="B317" s="159"/>
      <c r="D317" s="155" t="s">
        <v>171</v>
      </c>
      <c r="E317" s="160" t="s">
        <v>1</v>
      </c>
      <c r="F317" s="161" t="s">
        <v>430</v>
      </c>
      <c r="H317" s="160" t="s">
        <v>1</v>
      </c>
      <c r="L317" s="159"/>
      <c r="M317" s="162"/>
      <c r="N317" s="163"/>
      <c r="O317" s="163"/>
      <c r="P317" s="163"/>
      <c r="Q317" s="163"/>
      <c r="R317" s="163"/>
      <c r="S317" s="163"/>
      <c r="T317" s="164"/>
      <c r="AT317" s="160" t="s">
        <v>171</v>
      </c>
      <c r="AU317" s="160" t="s">
        <v>81</v>
      </c>
      <c r="AV317" s="13" t="s">
        <v>19</v>
      </c>
      <c r="AW317" s="13" t="s">
        <v>31</v>
      </c>
      <c r="AX317" s="13" t="s">
        <v>74</v>
      </c>
      <c r="AY317" s="160" t="s">
        <v>160</v>
      </c>
    </row>
    <row r="318" spans="1:65" s="14" customFormat="1" x14ac:dyDescent="0.2">
      <c r="B318" s="165"/>
      <c r="D318" s="155" t="s">
        <v>171</v>
      </c>
      <c r="E318" s="166" t="s">
        <v>1</v>
      </c>
      <c r="F318" s="167" t="s">
        <v>691</v>
      </c>
      <c r="H318" s="168">
        <v>9</v>
      </c>
      <c r="L318" s="165"/>
      <c r="M318" s="169"/>
      <c r="N318" s="170"/>
      <c r="O318" s="170"/>
      <c r="P318" s="170"/>
      <c r="Q318" s="170"/>
      <c r="R318" s="170"/>
      <c r="S318" s="170"/>
      <c r="T318" s="171"/>
      <c r="AT318" s="166" t="s">
        <v>171</v>
      </c>
      <c r="AU318" s="166" t="s">
        <v>81</v>
      </c>
      <c r="AV318" s="14" t="s">
        <v>81</v>
      </c>
      <c r="AW318" s="14" t="s">
        <v>31</v>
      </c>
      <c r="AX318" s="14" t="s">
        <v>74</v>
      </c>
      <c r="AY318" s="166" t="s">
        <v>160</v>
      </c>
    </row>
    <row r="319" spans="1:65" s="15" customFormat="1" x14ac:dyDescent="0.2">
      <c r="B319" s="172"/>
      <c r="D319" s="155" t="s">
        <v>171</v>
      </c>
      <c r="E319" s="173" t="s">
        <v>1</v>
      </c>
      <c r="F319" s="174" t="s">
        <v>176</v>
      </c>
      <c r="H319" s="175">
        <v>9</v>
      </c>
      <c r="L319" s="172"/>
      <c r="M319" s="176"/>
      <c r="N319" s="177"/>
      <c r="O319" s="177"/>
      <c r="P319" s="177"/>
      <c r="Q319" s="177"/>
      <c r="R319" s="177"/>
      <c r="S319" s="177"/>
      <c r="T319" s="178"/>
      <c r="AT319" s="173" t="s">
        <v>171</v>
      </c>
      <c r="AU319" s="173" t="s">
        <v>81</v>
      </c>
      <c r="AV319" s="15" t="s">
        <v>167</v>
      </c>
      <c r="AW319" s="15" t="s">
        <v>31</v>
      </c>
      <c r="AX319" s="15" t="s">
        <v>19</v>
      </c>
      <c r="AY319" s="173" t="s">
        <v>160</v>
      </c>
    </row>
    <row r="320" spans="1:65" s="2" customFormat="1" ht="24" customHeight="1" x14ac:dyDescent="0.2">
      <c r="A320" s="30"/>
      <c r="B320" s="142"/>
      <c r="C320" s="143" t="s">
        <v>432</v>
      </c>
      <c r="D320" s="143" t="s">
        <v>162</v>
      </c>
      <c r="E320" s="144" t="s">
        <v>433</v>
      </c>
      <c r="F320" s="145" t="s">
        <v>434</v>
      </c>
      <c r="G320" s="146" t="s">
        <v>165</v>
      </c>
      <c r="H320" s="147">
        <v>30.06</v>
      </c>
      <c r="I320" s="148">
        <v>0</v>
      </c>
      <c r="J320" s="148">
        <f>ROUND(I320*H320,2)</f>
        <v>0</v>
      </c>
      <c r="K320" s="145" t="s">
        <v>166</v>
      </c>
      <c r="L320" s="31"/>
      <c r="M320" s="149" t="s">
        <v>1</v>
      </c>
      <c r="N320" s="150" t="s">
        <v>39</v>
      </c>
      <c r="O320" s="151">
        <v>0.41599999999999998</v>
      </c>
      <c r="P320" s="151">
        <f>O320*H320</f>
        <v>12.504959999999999</v>
      </c>
      <c r="Q320" s="151">
        <v>1.8247000000000001E-3</v>
      </c>
      <c r="R320" s="151">
        <f>Q320*H320</f>
        <v>5.4850481999999999E-2</v>
      </c>
      <c r="S320" s="151">
        <v>0</v>
      </c>
      <c r="T320" s="152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53" t="s">
        <v>167</v>
      </c>
      <c r="AT320" s="153" t="s">
        <v>162</v>
      </c>
      <c r="AU320" s="153" t="s">
        <v>81</v>
      </c>
      <c r="AY320" s="18" t="s">
        <v>160</v>
      </c>
      <c r="BE320" s="154">
        <f>IF(N320="základní",J320,0)</f>
        <v>0</v>
      </c>
      <c r="BF320" s="154">
        <f>IF(N320="snížená",J320,0)</f>
        <v>0</v>
      </c>
      <c r="BG320" s="154">
        <f>IF(N320="zákl. přenesená",J320,0)</f>
        <v>0</v>
      </c>
      <c r="BH320" s="154">
        <f>IF(N320="sníž. přenesená",J320,0)</f>
        <v>0</v>
      </c>
      <c r="BI320" s="154">
        <f>IF(N320="nulová",J320,0)</f>
        <v>0</v>
      </c>
      <c r="BJ320" s="18" t="s">
        <v>19</v>
      </c>
      <c r="BK320" s="154">
        <f>ROUND(I320*H320,2)</f>
        <v>0</v>
      </c>
      <c r="BL320" s="18" t="s">
        <v>167</v>
      </c>
      <c r="BM320" s="153" t="s">
        <v>435</v>
      </c>
    </row>
    <row r="321" spans="1:65" s="2" customFormat="1" ht="19.5" x14ac:dyDescent="0.2">
      <c r="A321" s="30"/>
      <c r="B321" s="31"/>
      <c r="C321" s="30"/>
      <c r="D321" s="155" t="s">
        <v>169</v>
      </c>
      <c r="E321" s="30"/>
      <c r="F321" s="156" t="s">
        <v>436</v>
      </c>
      <c r="G321" s="30"/>
      <c r="H321" s="30"/>
      <c r="I321" s="30"/>
      <c r="J321" s="30"/>
      <c r="K321" s="30"/>
      <c r="L321" s="31"/>
      <c r="M321" s="157"/>
      <c r="N321" s="158"/>
      <c r="O321" s="56"/>
      <c r="P321" s="56"/>
      <c r="Q321" s="56"/>
      <c r="R321" s="56"/>
      <c r="S321" s="56"/>
      <c r="T321" s="57"/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T321" s="18" t="s">
        <v>169</v>
      </c>
      <c r="AU321" s="18" t="s">
        <v>81</v>
      </c>
    </row>
    <row r="322" spans="1:65" s="14" customFormat="1" x14ac:dyDescent="0.2">
      <c r="B322" s="165"/>
      <c r="D322" s="155" t="s">
        <v>171</v>
      </c>
      <c r="E322" s="166" t="s">
        <v>1</v>
      </c>
      <c r="F322" s="167" t="s">
        <v>696</v>
      </c>
      <c r="H322" s="168">
        <v>28.012</v>
      </c>
      <c r="L322" s="165"/>
      <c r="M322" s="169"/>
      <c r="N322" s="170"/>
      <c r="O322" s="170"/>
      <c r="P322" s="170"/>
      <c r="Q322" s="170"/>
      <c r="R322" s="170"/>
      <c r="S322" s="170"/>
      <c r="T322" s="171"/>
      <c r="AT322" s="166" t="s">
        <v>171</v>
      </c>
      <c r="AU322" s="166" t="s">
        <v>81</v>
      </c>
      <c r="AV322" s="14" t="s">
        <v>81</v>
      </c>
      <c r="AW322" s="14" t="s">
        <v>31</v>
      </c>
      <c r="AX322" s="14" t="s">
        <v>74</v>
      </c>
      <c r="AY322" s="166" t="s">
        <v>160</v>
      </c>
    </row>
    <row r="323" spans="1:65" s="14" customFormat="1" x14ac:dyDescent="0.2">
      <c r="B323" s="165"/>
      <c r="D323" s="155" t="s">
        <v>171</v>
      </c>
      <c r="E323" s="166" t="s">
        <v>1</v>
      </c>
      <c r="F323" s="167" t="s">
        <v>438</v>
      </c>
      <c r="H323" s="168">
        <v>2.048</v>
      </c>
      <c r="L323" s="165"/>
      <c r="M323" s="169"/>
      <c r="N323" s="170"/>
      <c r="O323" s="170"/>
      <c r="P323" s="170"/>
      <c r="Q323" s="170"/>
      <c r="R323" s="170"/>
      <c r="S323" s="170"/>
      <c r="T323" s="171"/>
      <c r="AT323" s="166" t="s">
        <v>171</v>
      </c>
      <c r="AU323" s="166" t="s">
        <v>81</v>
      </c>
      <c r="AV323" s="14" t="s">
        <v>81</v>
      </c>
      <c r="AW323" s="14" t="s">
        <v>31</v>
      </c>
      <c r="AX323" s="14" t="s">
        <v>74</v>
      </c>
      <c r="AY323" s="166" t="s">
        <v>160</v>
      </c>
    </row>
    <row r="324" spans="1:65" s="15" customFormat="1" x14ac:dyDescent="0.2">
      <c r="B324" s="172"/>
      <c r="D324" s="155" t="s">
        <v>171</v>
      </c>
      <c r="E324" s="173" t="s">
        <v>1</v>
      </c>
      <c r="F324" s="174" t="s">
        <v>176</v>
      </c>
      <c r="H324" s="175">
        <v>30.06</v>
      </c>
      <c r="L324" s="172"/>
      <c r="M324" s="176"/>
      <c r="N324" s="177"/>
      <c r="O324" s="177"/>
      <c r="P324" s="177"/>
      <c r="Q324" s="177"/>
      <c r="R324" s="177"/>
      <c r="S324" s="177"/>
      <c r="T324" s="178"/>
      <c r="AT324" s="173" t="s">
        <v>171</v>
      </c>
      <c r="AU324" s="173" t="s">
        <v>81</v>
      </c>
      <c r="AV324" s="15" t="s">
        <v>167</v>
      </c>
      <c r="AW324" s="15" t="s">
        <v>31</v>
      </c>
      <c r="AX324" s="15" t="s">
        <v>19</v>
      </c>
      <c r="AY324" s="173" t="s">
        <v>160</v>
      </c>
    </row>
    <row r="325" spans="1:65" s="2" customFormat="1" ht="24" customHeight="1" x14ac:dyDescent="0.2">
      <c r="A325" s="30"/>
      <c r="B325" s="142"/>
      <c r="C325" s="143" t="s">
        <v>439</v>
      </c>
      <c r="D325" s="143" t="s">
        <v>162</v>
      </c>
      <c r="E325" s="144" t="s">
        <v>440</v>
      </c>
      <c r="F325" s="145" t="s">
        <v>441</v>
      </c>
      <c r="G325" s="146" t="s">
        <v>165</v>
      </c>
      <c r="H325" s="147">
        <v>30.06</v>
      </c>
      <c r="I325" s="148">
        <v>0</v>
      </c>
      <c r="J325" s="148">
        <f>ROUND(I325*H325,2)</f>
        <v>0</v>
      </c>
      <c r="K325" s="145" t="s">
        <v>166</v>
      </c>
      <c r="L325" s="31"/>
      <c r="M325" s="149" t="s">
        <v>1</v>
      </c>
      <c r="N325" s="150" t="s">
        <v>39</v>
      </c>
      <c r="O325" s="151">
        <v>0.192</v>
      </c>
      <c r="P325" s="151">
        <f>O325*H325</f>
        <v>5.7715199999999998</v>
      </c>
      <c r="Q325" s="151">
        <v>3.6000000000000001E-5</v>
      </c>
      <c r="R325" s="151">
        <f>Q325*H325</f>
        <v>1.08216E-3</v>
      </c>
      <c r="S325" s="151">
        <v>0</v>
      </c>
      <c r="T325" s="152">
        <f>S325*H325</f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53" t="s">
        <v>167</v>
      </c>
      <c r="AT325" s="153" t="s">
        <v>162</v>
      </c>
      <c r="AU325" s="153" t="s">
        <v>81</v>
      </c>
      <c r="AY325" s="18" t="s">
        <v>160</v>
      </c>
      <c r="BE325" s="154">
        <f>IF(N325="základní",J325,0)</f>
        <v>0</v>
      </c>
      <c r="BF325" s="154">
        <f>IF(N325="snížená",J325,0)</f>
        <v>0</v>
      </c>
      <c r="BG325" s="154">
        <f>IF(N325="zákl. přenesená",J325,0)</f>
        <v>0</v>
      </c>
      <c r="BH325" s="154">
        <f>IF(N325="sníž. přenesená",J325,0)</f>
        <v>0</v>
      </c>
      <c r="BI325" s="154">
        <f>IF(N325="nulová",J325,0)</f>
        <v>0</v>
      </c>
      <c r="BJ325" s="18" t="s">
        <v>19</v>
      </c>
      <c r="BK325" s="154">
        <f>ROUND(I325*H325,2)</f>
        <v>0</v>
      </c>
      <c r="BL325" s="18" t="s">
        <v>167</v>
      </c>
      <c r="BM325" s="153" t="s">
        <v>442</v>
      </c>
    </row>
    <row r="326" spans="1:65" s="2" customFormat="1" ht="19.5" x14ac:dyDescent="0.2">
      <c r="A326" s="30"/>
      <c r="B326" s="31"/>
      <c r="C326" s="30"/>
      <c r="D326" s="155" t="s">
        <v>169</v>
      </c>
      <c r="E326" s="30"/>
      <c r="F326" s="156" t="s">
        <v>443</v>
      </c>
      <c r="G326" s="30"/>
      <c r="H326" s="30"/>
      <c r="I326" s="30"/>
      <c r="J326" s="30"/>
      <c r="K326" s="30"/>
      <c r="L326" s="31"/>
      <c r="M326" s="157"/>
      <c r="N326" s="158"/>
      <c r="O326" s="56"/>
      <c r="P326" s="56"/>
      <c r="Q326" s="56"/>
      <c r="R326" s="56"/>
      <c r="S326" s="56"/>
      <c r="T326" s="57"/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T326" s="18" t="s">
        <v>169</v>
      </c>
      <c r="AU326" s="18" t="s">
        <v>81</v>
      </c>
    </row>
    <row r="327" spans="1:65" s="2" customFormat="1" ht="24" customHeight="1" x14ac:dyDescent="0.2">
      <c r="A327" s="30"/>
      <c r="B327" s="142"/>
      <c r="C327" s="143" t="s">
        <v>444</v>
      </c>
      <c r="D327" s="143" t="s">
        <v>162</v>
      </c>
      <c r="E327" s="144" t="s">
        <v>445</v>
      </c>
      <c r="F327" s="145" t="s">
        <v>446</v>
      </c>
      <c r="G327" s="146" t="s">
        <v>447</v>
      </c>
      <c r="H327" s="147">
        <v>1</v>
      </c>
      <c r="I327" s="148">
        <v>0</v>
      </c>
      <c r="J327" s="148">
        <f>ROUND(I327*H327,2)</f>
        <v>0</v>
      </c>
      <c r="K327" s="145" t="s">
        <v>166</v>
      </c>
      <c r="L327" s="31"/>
      <c r="M327" s="149" t="s">
        <v>1</v>
      </c>
      <c r="N327" s="150" t="s">
        <v>39</v>
      </c>
      <c r="O327" s="151">
        <v>0.76</v>
      </c>
      <c r="P327" s="151">
        <f>O327*H327</f>
        <v>0.76</v>
      </c>
      <c r="Q327" s="151">
        <v>8.3999999999999995E-3</v>
      </c>
      <c r="R327" s="151">
        <f>Q327*H327</f>
        <v>8.3999999999999995E-3</v>
      </c>
      <c r="S327" s="151">
        <v>0</v>
      </c>
      <c r="T327" s="152">
        <f>S327*H327</f>
        <v>0</v>
      </c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R327" s="153" t="s">
        <v>167</v>
      </c>
      <c r="AT327" s="153" t="s">
        <v>162</v>
      </c>
      <c r="AU327" s="153" t="s">
        <v>81</v>
      </c>
      <c r="AY327" s="18" t="s">
        <v>160</v>
      </c>
      <c r="BE327" s="154">
        <f>IF(N327="základní",J327,0)</f>
        <v>0</v>
      </c>
      <c r="BF327" s="154">
        <f>IF(N327="snížená",J327,0)</f>
        <v>0</v>
      </c>
      <c r="BG327" s="154">
        <f>IF(N327="zákl. přenesená",J327,0)</f>
        <v>0</v>
      </c>
      <c r="BH327" s="154">
        <f>IF(N327="sníž. přenesená",J327,0)</f>
        <v>0</v>
      </c>
      <c r="BI327" s="154">
        <f>IF(N327="nulová",J327,0)</f>
        <v>0</v>
      </c>
      <c r="BJ327" s="18" t="s">
        <v>19</v>
      </c>
      <c r="BK327" s="154">
        <f>ROUND(I327*H327,2)</f>
        <v>0</v>
      </c>
      <c r="BL327" s="18" t="s">
        <v>167</v>
      </c>
      <c r="BM327" s="153" t="s">
        <v>448</v>
      </c>
    </row>
    <row r="328" spans="1:65" s="2" customFormat="1" x14ac:dyDescent="0.2">
      <c r="A328" s="30"/>
      <c r="B328" s="31"/>
      <c r="C328" s="30"/>
      <c r="D328" s="155" t="s">
        <v>169</v>
      </c>
      <c r="E328" s="30"/>
      <c r="F328" s="156" t="s">
        <v>449</v>
      </c>
      <c r="G328" s="30"/>
      <c r="H328" s="30"/>
      <c r="I328" s="30"/>
      <c r="J328" s="30"/>
      <c r="K328" s="30"/>
      <c r="L328" s="31"/>
      <c r="M328" s="157"/>
      <c r="N328" s="158"/>
      <c r="O328" s="56"/>
      <c r="P328" s="56"/>
      <c r="Q328" s="56"/>
      <c r="R328" s="56"/>
      <c r="S328" s="56"/>
      <c r="T328" s="57"/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T328" s="18" t="s">
        <v>169</v>
      </c>
      <c r="AU328" s="18" t="s">
        <v>81</v>
      </c>
    </row>
    <row r="329" spans="1:65" s="14" customFormat="1" x14ac:dyDescent="0.2">
      <c r="B329" s="165"/>
      <c r="D329" s="155" t="s">
        <v>171</v>
      </c>
      <c r="E329" s="166" t="s">
        <v>1</v>
      </c>
      <c r="F329" s="167" t="s">
        <v>19</v>
      </c>
      <c r="H329" s="168">
        <v>1</v>
      </c>
      <c r="L329" s="165"/>
      <c r="M329" s="169"/>
      <c r="N329" s="170"/>
      <c r="O329" s="170"/>
      <c r="P329" s="170"/>
      <c r="Q329" s="170"/>
      <c r="R329" s="170"/>
      <c r="S329" s="170"/>
      <c r="T329" s="171"/>
      <c r="AT329" s="166" t="s">
        <v>171</v>
      </c>
      <c r="AU329" s="166" t="s">
        <v>81</v>
      </c>
      <c r="AV329" s="14" t="s">
        <v>81</v>
      </c>
      <c r="AW329" s="14" t="s">
        <v>31</v>
      </c>
      <c r="AX329" s="14" t="s">
        <v>74</v>
      </c>
      <c r="AY329" s="166" t="s">
        <v>160</v>
      </c>
    </row>
    <row r="330" spans="1:65" s="15" customFormat="1" x14ac:dyDescent="0.2">
      <c r="B330" s="172"/>
      <c r="D330" s="155" t="s">
        <v>171</v>
      </c>
      <c r="E330" s="173" t="s">
        <v>1</v>
      </c>
      <c r="F330" s="174" t="s">
        <v>176</v>
      </c>
      <c r="H330" s="175">
        <v>1</v>
      </c>
      <c r="L330" s="172"/>
      <c r="M330" s="176"/>
      <c r="N330" s="177"/>
      <c r="O330" s="177"/>
      <c r="P330" s="177"/>
      <c r="Q330" s="177"/>
      <c r="R330" s="177"/>
      <c r="S330" s="177"/>
      <c r="T330" s="178"/>
      <c r="AT330" s="173" t="s">
        <v>171</v>
      </c>
      <c r="AU330" s="173" t="s">
        <v>81</v>
      </c>
      <c r="AV330" s="15" t="s">
        <v>167</v>
      </c>
      <c r="AW330" s="15" t="s">
        <v>31</v>
      </c>
      <c r="AX330" s="15" t="s">
        <v>19</v>
      </c>
      <c r="AY330" s="173" t="s">
        <v>160</v>
      </c>
    </row>
    <row r="331" spans="1:65" s="2" customFormat="1" ht="16.5" customHeight="1" x14ac:dyDescent="0.2">
      <c r="A331" s="30"/>
      <c r="B331" s="142"/>
      <c r="C331" s="143" t="s">
        <v>450</v>
      </c>
      <c r="D331" s="143" t="s">
        <v>162</v>
      </c>
      <c r="E331" s="144" t="s">
        <v>451</v>
      </c>
      <c r="F331" s="145" t="s">
        <v>452</v>
      </c>
      <c r="G331" s="146" t="s">
        <v>245</v>
      </c>
      <c r="H331" s="147">
        <v>1.5489999999999999</v>
      </c>
      <c r="I331" s="148">
        <v>0</v>
      </c>
      <c r="J331" s="148">
        <f>ROUND(I331*H331,2)</f>
        <v>0</v>
      </c>
      <c r="K331" s="145" t="s">
        <v>166</v>
      </c>
      <c r="L331" s="31"/>
      <c r="M331" s="149" t="s">
        <v>1</v>
      </c>
      <c r="N331" s="150" t="s">
        <v>39</v>
      </c>
      <c r="O331" s="151">
        <v>41.774000000000001</v>
      </c>
      <c r="P331" s="151">
        <f>O331*H331</f>
        <v>64.707926</v>
      </c>
      <c r="Q331" s="151">
        <v>1.0383020000000001</v>
      </c>
      <c r="R331" s="151">
        <f>Q331*H331</f>
        <v>1.608329798</v>
      </c>
      <c r="S331" s="151">
        <v>0</v>
      </c>
      <c r="T331" s="152">
        <f>S331*H331</f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53" t="s">
        <v>167</v>
      </c>
      <c r="AT331" s="153" t="s">
        <v>162</v>
      </c>
      <c r="AU331" s="153" t="s">
        <v>81</v>
      </c>
      <c r="AY331" s="18" t="s">
        <v>160</v>
      </c>
      <c r="BE331" s="154">
        <f>IF(N331="základní",J331,0)</f>
        <v>0</v>
      </c>
      <c r="BF331" s="154">
        <f>IF(N331="snížená",J331,0)</f>
        <v>0</v>
      </c>
      <c r="BG331" s="154">
        <f>IF(N331="zákl. přenesená",J331,0)</f>
        <v>0</v>
      </c>
      <c r="BH331" s="154">
        <f>IF(N331="sníž. přenesená",J331,0)</f>
        <v>0</v>
      </c>
      <c r="BI331" s="154">
        <f>IF(N331="nulová",J331,0)</f>
        <v>0</v>
      </c>
      <c r="BJ331" s="18" t="s">
        <v>19</v>
      </c>
      <c r="BK331" s="154">
        <f>ROUND(I331*H331,2)</f>
        <v>0</v>
      </c>
      <c r="BL331" s="18" t="s">
        <v>167</v>
      </c>
      <c r="BM331" s="153" t="s">
        <v>453</v>
      </c>
    </row>
    <row r="332" spans="1:65" s="2" customFormat="1" ht="29.25" x14ac:dyDescent="0.2">
      <c r="A332" s="30"/>
      <c r="B332" s="31"/>
      <c r="C332" s="30"/>
      <c r="D332" s="155" t="s">
        <v>169</v>
      </c>
      <c r="E332" s="30"/>
      <c r="F332" s="156" t="s">
        <v>454</v>
      </c>
      <c r="G332" s="30"/>
      <c r="H332" s="30"/>
      <c r="I332" s="30"/>
      <c r="J332" s="30"/>
      <c r="K332" s="30"/>
      <c r="L332" s="31"/>
      <c r="M332" s="157"/>
      <c r="N332" s="158"/>
      <c r="O332" s="56"/>
      <c r="P332" s="56"/>
      <c r="Q332" s="56"/>
      <c r="R332" s="56"/>
      <c r="S332" s="56"/>
      <c r="T332" s="57"/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T332" s="18" t="s">
        <v>169</v>
      </c>
      <c r="AU332" s="18" t="s">
        <v>81</v>
      </c>
    </row>
    <row r="333" spans="1:65" s="13" customFormat="1" x14ac:dyDescent="0.2">
      <c r="B333" s="159"/>
      <c r="D333" s="155" t="s">
        <v>171</v>
      </c>
      <c r="E333" s="160" t="s">
        <v>1</v>
      </c>
      <c r="F333" s="161" t="s">
        <v>455</v>
      </c>
      <c r="H333" s="160" t="s">
        <v>1</v>
      </c>
      <c r="L333" s="159"/>
      <c r="M333" s="162"/>
      <c r="N333" s="163"/>
      <c r="O333" s="163"/>
      <c r="P333" s="163"/>
      <c r="Q333" s="163"/>
      <c r="R333" s="163"/>
      <c r="S333" s="163"/>
      <c r="T333" s="164"/>
      <c r="AT333" s="160" t="s">
        <v>171</v>
      </c>
      <c r="AU333" s="160" t="s">
        <v>81</v>
      </c>
      <c r="AV333" s="13" t="s">
        <v>19</v>
      </c>
      <c r="AW333" s="13" t="s">
        <v>31</v>
      </c>
      <c r="AX333" s="13" t="s">
        <v>74</v>
      </c>
      <c r="AY333" s="160" t="s">
        <v>160</v>
      </c>
    </row>
    <row r="334" spans="1:65" s="14" customFormat="1" x14ac:dyDescent="0.2">
      <c r="B334" s="165"/>
      <c r="D334" s="155" t="s">
        <v>171</v>
      </c>
      <c r="E334" s="166" t="s">
        <v>1</v>
      </c>
      <c r="F334" s="167" t="s">
        <v>697</v>
      </c>
      <c r="H334" s="168">
        <v>1.5489999999999999</v>
      </c>
      <c r="L334" s="165"/>
      <c r="M334" s="169"/>
      <c r="N334" s="170"/>
      <c r="O334" s="170"/>
      <c r="P334" s="170"/>
      <c r="Q334" s="170"/>
      <c r="R334" s="170"/>
      <c r="S334" s="170"/>
      <c r="T334" s="171"/>
      <c r="AT334" s="166" t="s">
        <v>171</v>
      </c>
      <c r="AU334" s="166" t="s">
        <v>81</v>
      </c>
      <c r="AV334" s="14" t="s">
        <v>81</v>
      </c>
      <c r="AW334" s="14" t="s">
        <v>31</v>
      </c>
      <c r="AX334" s="14" t="s">
        <v>74</v>
      </c>
      <c r="AY334" s="166" t="s">
        <v>160</v>
      </c>
    </row>
    <row r="335" spans="1:65" s="15" customFormat="1" x14ac:dyDescent="0.2">
      <c r="B335" s="172"/>
      <c r="D335" s="155" t="s">
        <v>171</v>
      </c>
      <c r="E335" s="173" t="s">
        <v>1</v>
      </c>
      <c r="F335" s="174" t="s">
        <v>176</v>
      </c>
      <c r="H335" s="175">
        <v>1.5489999999999999</v>
      </c>
      <c r="L335" s="172"/>
      <c r="M335" s="176"/>
      <c r="N335" s="177"/>
      <c r="O335" s="177"/>
      <c r="P335" s="177"/>
      <c r="Q335" s="177"/>
      <c r="R335" s="177"/>
      <c r="S335" s="177"/>
      <c r="T335" s="178"/>
      <c r="AT335" s="173" t="s">
        <v>171</v>
      </c>
      <c r="AU335" s="173" t="s">
        <v>81</v>
      </c>
      <c r="AV335" s="15" t="s">
        <v>167</v>
      </c>
      <c r="AW335" s="15" t="s">
        <v>31</v>
      </c>
      <c r="AX335" s="15" t="s">
        <v>19</v>
      </c>
      <c r="AY335" s="173" t="s">
        <v>160</v>
      </c>
    </row>
    <row r="336" spans="1:65" s="12" customFormat="1" ht="22.9" customHeight="1" x14ac:dyDescent="0.2">
      <c r="B336" s="130"/>
      <c r="D336" s="131" t="s">
        <v>73</v>
      </c>
      <c r="E336" s="140" t="s">
        <v>167</v>
      </c>
      <c r="F336" s="140" t="s">
        <v>457</v>
      </c>
      <c r="J336" s="141">
        <f>BK336</f>
        <v>0</v>
      </c>
      <c r="L336" s="130"/>
      <c r="M336" s="134"/>
      <c r="N336" s="135"/>
      <c r="O336" s="135"/>
      <c r="P336" s="136">
        <f>SUM(P337:P367)</f>
        <v>63.768901999999997</v>
      </c>
      <c r="Q336" s="135"/>
      <c r="R336" s="136">
        <f>SUM(R337:R367)</f>
        <v>34.478087758000001</v>
      </c>
      <c r="S336" s="135"/>
      <c r="T336" s="137">
        <f>SUM(T337:T367)</f>
        <v>0</v>
      </c>
      <c r="AR336" s="131" t="s">
        <v>19</v>
      </c>
      <c r="AT336" s="138" t="s">
        <v>73</v>
      </c>
      <c r="AU336" s="138" t="s">
        <v>19</v>
      </c>
      <c r="AY336" s="131" t="s">
        <v>160</v>
      </c>
      <c r="BK336" s="139">
        <f>SUM(BK337:BK367)</f>
        <v>0</v>
      </c>
    </row>
    <row r="337" spans="1:65" s="2" customFormat="1" ht="24" customHeight="1" x14ac:dyDescent="0.2">
      <c r="A337" s="30"/>
      <c r="B337" s="142"/>
      <c r="C337" s="143" t="s">
        <v>458</v>
      </c>
      <c r="D337" s="143" t="s">
        <v>162</v>
      </c>
      <c r="E337" s="144" t="s">
        <v>459</v>
      </c>
      <c r="F337" s="145" t="s">
        <v>460</v>
      </c>
      <c r="G337" s="146" t="s">
        <v>165</v>
      </c>
      <c r="H337" s="147">
        <v>13.44</v>
      </c>
      <c r="I337" s="148">
        <v>0</v>
      </c>
      <c r="J337" s="148">
        <f>ROUND(I337*H337,2)</f>
        <v>0</v>
      </c>
      <c r="K337" s="145" t="s">
        <v>166</v>
      </c>
      <c r="L337" s="31"/>
      <c r="M337" s="149" t="s">
        <v>1</v>
      </c>
      <c r="N337" s="150" t="s">
        <v>39</v>
      </c>
      <c r="O337" s="151">
        <v>0.16600000000000001</v>
      </c>
      <c r="P337" s="151">
        <f>O337*H337</f>
        <v>2.2310400000000001</v>
      </c>
      <c r="Q337" s="151">
        <v>0</v>
      </c>
      <c r="R337" s="151">
        <f>Q337*H337</f>
        <v>0</v>
      </c>
      <c r="S337" s="151">
        <v>0</v>
      </c>
      <c r="T337" s="152">
        <f>S337*H337</f>
        <v>0</v>
      </c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R337" s="153" t="s">
        <v>167</v>
      </c>
      <c r="AT337" s="153" t="s">
        <v>162</v>
      </c>
      <c r="AU337" s="153" t="s">
        <v>81</v>
      </c>
      <c r="AY337" s="18" t="s">
        <v>160</v>
      </c>
      <c r="BE337" s="154">
        <f>IF(N337="základní",J337,0)</f>
        <v>0</v>
      </c>
      <c r="BF337" s="154">
        <f>IF(N337="snížená",J337,0)</f>
        <v>0</v>
      </c>
      <c r="BG337" s="154">
        <f>IF(N337="zákl. přenesená",J337,0)</f>
        <v>0</v>
      </c>
      <c r="BH337" s="154">
        <f>IF(N337="sníž. přenesená",J337,0)</f>
        <v>0</v>
      </c>
      <c r="BI337" s="154">
        <f>IF(N337="nulová",J337,0)</f>
        <v>0</v>
      </c>
      <c r="BJ337" s="18" t="s">
        <v>19</v>
      </c>
      <c r="BK337" s="154">
        <f>ROUND(I337*H337,2)</f>
        <v>0</v>
      </c>
      <c r="BL337" s="18" t="s">
        <v>167</v>
      </c>
      <c r="BM337" s="153" t="s">
        <v>461</v>
      </c>
    </row>
    <row r="338" spans="1:65" s="2" customFormat="1" ht="19.5" x14ac:dyDescent="0.2">
      <c r="A338" s="30"/>
      <c r="B338" s="31"/>
      <c r="C338" s="30"/>
      <c r="D338" s="155" t="s">
        <v>169</v>
      </c>
      <c r="E338" s="30"/>
      <c r="F338" s="156" t="s">
        <v>462</v>
      </c>
      <c r="G338" s="30"/>
      <c r="H338" s="30"/>
      <c r="I338" s="30"/>
      <c r="J338" s="30"/>
      <c r="K338" s="30"/>
      <c r="L338" s="31"/>
      <c r="M338" s="157"/>
      <c r="N338" s="158"/>
      <c r="O338" s="56"/>
      <c r="P338" s="56"/>
      <c r="Q338" s="56"/>
      <c r="R338" s="56"/>
      <c r="S338" s="56"/>
      <c r="T338" s="57"/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T338" s="18" t="s">
        <v>169</v>
      </c>
      <c r="AU338" s="18" t="s">
        <v>81</v>
      </c>
    </row>
    <row r="339" spans="1:65" s="14" customFormat="1" x14ac:dyDescent="0.2">
      <c r="B339" s="165"/>
      <c r="D339" s="155" t="s">
        <v>171</v>
      </c>
      <c r="E339" s="166" t="s">
        <v>1</v>
      </c>
      <c r="F339" s="167" t="s">
        <v>698</v>
      </c>
      <c r="H339" s="168">
        <v>13.44</v>
      </c>
      <c r="L339" s="165"/>
      <c r="M339" s="169"/>
      <c r="N339" s="170"/>
      <c r="O339" s="170"/>
      <c r="P339" s="170"/>
      <c r="Q339" s="170"/>
      <c r="R339" s="170"/>
      <c r="S339" s="170"/>
      <c r="T339" s="171"/>
      <c r="AT339" s="166" t="s">
        <v>171</v>
      </c>
      <c r="AU339" s="166" t="s">
        <v>81</v>
      </c>
      <c r="AV339" s="14" t="s">
        <v>81</v>
      </c>
      <c r="AW339" s="14" t="s">
        <v>31</v>
      </c>
      <c r="AX339" s="14" t="s">
        <v>19</v>
      </c>
      <c r="AY339" s="166" t="s">
        <v>160</v>
      </c>
    </row>
    <row r="340" spans="1:65" s="2" customFormat="1" ht="16.5" customHeight="1" x14ac:dyDescent="0.2">
      <c r="A340" s="30"/>
      <c r="B340" s="142"/>
      <c r="C340" s="143" t="s">
        <v>464</v>
      </c>
      <c r="D340" s="143" t="s">
        <v>162</v>
      </c>
      <c r="E340" s="144" t="s">
        <v>465</v>
      </c>
      <c r="F340" s="145" t="s">
        <v>466</v>
      </c>
      <c r="G340" s="146" t="s">
        <v>179</v>
      </c>
      <c r="H340" s="147">
        <v>1.3779999999999999</v>
      </c>
      <c r="I340" s="148">
        <v>0</v>
      </c>
      <c r="J340" s="148">
        <f>ROUND(I340*H340,2)</f>
        <v>0</v>
      </c>
      <c r="K340" s="145" t="s">
        <v>166</v>
      </c>
      <c r="L340" s="31"/>
      <c r="M340" s="149" t="s">
        <v>1</v>
      </c>
      <c r="N340" s="150" t="s">
        <v>39</v>
      </c>
      <c r="O340" s="151">
        <v>1.3029999999999999</v>
      </c>
      <c r="P340" s="151">
        <f>O340*H340</f>
        <v>1.7955339999999997</v>
      </c>
      <c r="Q340" s="151">
        <v>0</v>
      </c>
      <c r="R340" s="151">
        <f>Q340*H340</f>
        <v>0</v>
      </c>
      <c r="S340" s="151">
        <v>0</v>
      </c>
      <c r="T340" s="152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53" t="s">
        <v>167</v>
      </c>
      <c r="AT340" s="153" t="s">
        <v>162</v>
      </c>
      <c r="AU340" s="153" t="s">
        <v>81</v>
      </c>
      <c r="AY340" s="18" t="s">
        <v>160</v>
      </c>
      <c r="BE340" s="154">
        <f>IF(N340="základní",J340,0)</f>
        <v>0</v>
      </c>
      <c r="BF340" s="154">
        <f>IF(N340="snížená",J340,0)</f>
        <v>0</v>
      </c>
      <c r="BG340" s="154">
        <f>IF(N340="zákl. přenesená",J340,0)</f>
        <v>0</v>
      </c>
      <c r="BH340" s="154">
        <f>IF(N340="sníž. přenesená",J340,0)</f>
        <v>0</v>
      </c>
      <c r="BI340" s="154">
        <f>IF(N340="nulová",J340,0)</f>
        <v>0</v>
      </c>
      <c r="BJ340" s="18" t="s">
        <v>19</v>
      </c>
      <c r="BK340" s="154">
        <f>ROUND(I340*H340,2)</f>
        <v>0</v>
      </c>
      <c r="BL340" s="18" t="s">
        <v>167</v>
      </c>
      <c r="BM340" s="153" t="s">
        <v>467</v>
      </c>
    </row>
    <row r="341" spans="1:65" s="2" customFormat="1" ht="19.5" x14ac:dyDescent="0.2">
      <c r="A341" s="30"/>
      <c r="B341" s="31"/>
      <c r="C341" s="30"/>
      <c r="D341" s="155" t="s">
        <v>169</v>
      </c>
      <c r="E341" s="30"/>
      <c r="F341" s="156" t="s">
        <v>468</v>
      </c>
      <c r="G341" s="30"/>
      <c r="H341" s="30"/>
      <c r="I341" s="30"/>
      <c r="J341" s="30"/>
      <c r="K341" s="30"/>
      <c r="L341" s="31"/>
      <c r="M341" s="157"/>
      <c r="N341" s="158"/>
      <c r="O341" s="56"/>
      <c r="P341" s="56"/>
      <c r="Q341" s="56"/>
      <c r="R341" s="56"/>
      <c r="S341" s="56"/>
      <c r="T341" s="57"/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T341" s="18" t="s">
        <v>169</v>
      </c>
      <c r="AU341" s="18" t="s">
        <v>81</v>
      </c>
    </row>
    <row r="342" spans="1:65" s="13" customFormat="1" x14ac:dyDescent="0.2">
      <c r="B342" s="159"/>
      <c r="D342" s="155" t="s">
        <v>171</v>
      </c>
      <c r="E342" s="160" t="s">
        <v>1</v>
      </c>
      <c r="F342" s="161" t="s">
        <v>469</v>
      </c>
      <c r="H342" s="160" t="s">
        <v>1</v>
      </c>
      <c r="L342" s="159"/>
      <c r="M342" s="162"/>
      <c r="N342" s="163"/>
      <c r="O342" s="163"/>
      <c r="P342" s="163"/>
      <c r="Q342" s="163"/>
      <c r="R342" s="163"/>
      <c r="S342" s="163"/>
      <c r="T342" s="164"/>
      <c r="AT342" s="160" t="s">
        <v>171</v>
      </c>
      <c r="AU342" s="160" t="s">
        <v>81</v>
      </c>
      <c r="AV342" s="13" t="s">
        <v>19</v>
      </c>
      <c r="AW342" s="13" t="s">
        <v>31</v>
      </c>
      <c r="AX342" s="13" t="s">
        <v>74</v>
      </c>
      <c r="AY342" s="160" t="s">
        <v>160</v>
      </c>
    </row>
    <row r="343" spans="1:65" s="14" customFormat="1" x14ac:dyDescent="0.2">
      <c r="B343" s="165"/>
      <c r="D343" s="155" t="s">
        <v>171</v>
      </c>
      <c r="E343" s="166" t="s">
        <v>1</v>
      </c>
      <c r="F343" s="167" t="s">
        <v>699</v>
      </c>
      <c r="H343" s="168">
        <v>1.294</v>
      </c>
      <c r="L343" s="165"/>
      <c r="M343" s="169"/>
      <c r="N343" s="170"/>
      <c r="O343" s="170"/>
      <c r="P343" s="170"/>
      <c r="Q343" s="170"/>
      <c r="R343" s="170"/>
      <c r="S343" s="170"/>
      <c r="T343" s="171"/>
      <c r="AT343" s="166" t="s">
        <v>171</v>
      </c>
      <c r="AU343" s="166" t="s">
        <v>81</v>
      </c>
      <c r="AV343" s="14" t="s">
        <v>81</v>
      </c>
      <c r="AW343" s="14" t="s">
        <v>31</v>
      </c>
      <c r="AX343" s="14" t="s">
        <v>74</v>
      </c>
      <c r="AY343" s="166" t="s">
        <v>160</v>
      </c>
    </row>
    <row r="344" spans="1:65" s="13" customFormat="1" x14ac:dyDescent="0.2">
      <c r="B344" s="159"/>
      <c r="D344" s="155" t="s">
        <v>171</v>
      </c>
      <c r="E344" s="160" t="s">
        <v>1</v>
      </c>
      <c r="F344" s="161" t="s">
        <v>471</v>
      </c>
      <c r="H344" s="160" t="s">
        <v>1</v>
      </c>
      <c r="L344" s="159"/>
      <c r="M344" s="162"/>
      <c r="N344" s="163"/>
      <c r="O344" s="163"/>
      <c r="P344" s="163"/>
      <c r="Q344" s="163"/>
      <c r="R344" s="163"/>
      <c r="S344" s="163"/>
      <c r="T344" s="164"/>
      <c r="AT344" s="160" t="s">
        <v>171</v>
      </c>
      <c r="AU344" s="160" t="s">
        <v>81</v>
      </c>
      <c r="AV344" s="13" t="s">
        <v>19</v>
      </c>
      <c r="AW344" s="13" t="s">
        <v>31</v>
      </c>
      <c r="AX344" s="13" t="s">
        <v>74</v>
      </c>
      <c r="AY344" s="160" t="s">
        <v>160</v>
      </c>
    </row>
    <row r="345" spans="1:65" s="14" customFormat="1" x14ac:dyDescent="0.2">
      <c r="B345" s="165"/>
      <c r="D345" s="155" t="s">
        <v>171</v>
      </c>
      <c r="E345" s="166" t="s">
        <v>1</v>
      </c>
      <c r="F345" s="167" t="s">
        <v>472</v>
      </c>
      <c r="H345" s="168">
        <v>8.4000000000000005E-2</v>
      </c>
      <c r="L345" s="165"/>
      <c r="M345" s="169"/>
      <c r="N345" s="170"/>
      <c r="O345" s="170"/>
      <c r="P345" s="170"/>
      <c r="Q345" s="170"/>
      <c r="R345" s="170"/>
      <c r="S345" s="170"/>
      <c r="T345" s="171"/>
      <c r="AT345" s="166" t="s">
        <v>171</v>
      </c>
      <c r="AU345" s="166" t="s">
        <v>81</v>
      </c>
      <c r="AV345" s="14" t="s">
        <v>81</v>
      </c>
      <c r="AW345" s="14" t="s">
        <v>31</v>
      </c>
      <c r="AX345" s="14" t="s">
        <v>74</v>
      </c>
      <c r="AY345" s="166" t="s">
        <v>160</v>
      </c>
    </row>
    <row r="346" spans="1:65" s="15" customFormat="1" x14ac:dyDescent="0.2">
      <c r="B346" s="172"/>
      <c r="D346" s="155" t="s">
        <v>171</v>
      </c>
      <c r="E346" s="173" t="s">
        <v>1</v>
      </c>
      <c r="F346" s="174" t="s">
        <v>176</v>
      </c>
      <c r="H346" s="175">
        <v>1.3779999999999999</v>
      </c>
      <c r="L346" s="172"/>
      <c r="M346" s="176"/>
      <c r="N346" s="177"/>
      <c r="O346" s="177"/>
      <c r="P346" s="177"/>
      <c r="Q346" s="177"/>
      <c r="R346" s="177"/>
      <c r="S346" s="177"/>
      <c r="T346" s="178"/>
      <c r="AT346" s="173" t="s">
        <v>171</v>
      </c>
      <c r="AU346" s="173" t="s">
        <v>81</v>
      </c>
      <c r="AV346" s="15" t="s">
        <v>167</v>
      </c>
      <c r="AW346" s="15" t="s">
        <v>31</v>
      </c>
      <c r="AX346" s="15" t="s">
        <v>19</v>
      </c>
      <c r="AY346" s="173" t="s">
        <v>160</v>
      </c>
    </row>
    <row r="347" spans="1:65" s="2" customFormat="1" ht="24" customHeight="1" x14ac:dyDescent="0.2">
      <c r="A347" s="30"/>
      <c r="B347" s="142"/>
      <c r="C347" s="143" t="s">
        <v>473</v>
      </c>
      <c r="D347" s="143" t="s">
        <v>162</v>
      </c>
      <c r="E347" s="144" t="s">
        <v>474</v>
      </c>
      <c r="F347" s="145" t="s">
        <v>475</v>
      </c>
      <c r="G347" s="146" t="s">
        <v>165</v>
      </c>
      <c r="H347" s="147">
        <v>28.75</v>
      </c>
      <c r="I347" s="148">
        <v>0</v>
      </c>
      <c r="J347" s="148">
        <f>ROUND(I347*H347,2)</f>
        <v>0</v>
      </c>
      <c r="K347" s="145" t="s">
        <v>166</v>
      </c>
      <c r="L347" s="31"/>
      <c r="M347" s="149" t="s">
        <v>1</v>
      </c>
      <c r="N347" s="150" t="s">
        <v>39</v>
      </c>
      <c r="O347" s="151">
        <v>0.05</v>
      </c>
      <c r="P347" s="151">
        <f>O347*H347</f>
        <v>1.4375</v>
      </c>
      <c r="Q347" s="151">
        <v>0.16192000000000001</v>
      </c>
      <c r="R347" s="151">
        <f>Q347*H347</f>
        <v>4.6552000000000007</v>
      </c>
      <c r="S347" s="151">
        <v>0</v>
      </c>
      <c r="T347" s="152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3" t="s">
        <v>167</v>
      </c>
      <c r="AT347" s="153" t="s">
        <v>162</v>
      </c>
      <c r="AU347" s="153" t="s">
        <v>81</v>
      </c>
      <c r="AY347" s="18" t="s">
        <v>160</v>
      </c>
      <c r="BE347" s="154">
        <f>IF(N347="základní",J347,0)</f>
        <v>0</v>
      </c>
      <c r="BF347" s="154">
        <f>IF(N347="snížená",J347,0)</f>
        <v>0</v>
      </c>
      <c r="BG347" s="154">
        <f>IF(N347="zákl. přenesená",J347,0)</f>
        <v>0</v>
      </c>
      <c r="BH347" s="154">
        <f>IF(N347="sníž. přenesená",J347,0)</f>
        <v>0</v>
      </c>
      <c r="BI347" s="154">
        <f>IF(N347="nulová",J347,0)</f>
        <v>0</v>
      </c>
      <c r="BJ347" s="18" t="s">
        <v>19</v>
      </c>
      <c r="BK347" s="154">
        <f>ROUND(I347*H347,2)</f>
        <v>0</v>
      </c>
      <c r="BL347" s="18" t="s">
        <v>167</v>
      </c>
      <c r="BM347" s="153" t="s">
        <v>476</v>
      </c>
    </row>
    <row r="348" spans="1:65" s="2" customFormat="1" ht="19.5" x14ac:dyDescent="0.2">
      <c r="A348" s="30"/>
      <c r="B348" s="31"/>
      <c r="C348" s="30"/>
      <c r="D348" s="155" t="s">
        <v>169</v>
      </c>
      <c r="E348" s="30"/>
      <c r="F348" s="156" t="s">
        <v>477</v>
      </c>
      <c r="G348" s="30"/>
      <c r="H348" s="30"/>
      <c r="I348" s="30"/>
      <c r="J348" s="30"/>
      <c r="K348" s="30"/>
      <c r="L348" s="31"/>
      <c r="M348" s="157"/>
      <c r="N348" s="158"/>
      <c r="O348" s="56"/>
      <c r="P348" s="56"/>
      <c r="Q348" s="56"/>
      <c r="R348" s="56"/>
      <c r="S348" s="56"/>
      <c r="T348" s="57"/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T348" s="18" t="s">
        <v>169</v>
      </c>
      <c r="AU348" s="18" t="s">
        <v>81</v>
      </c>
    </row>
    <row r="349" spans="1:65" s="13" customFormat="1" x14ac:dyDescent="0.2">
      <c r="B349" s="159"/>
      <c r="D349" s="155" t="s">
        <v>171</v>
      </c>
      <c r="E349" s="160" t="s">
        <v>1</v>
      </c>
      <c r="F349" s="161" t="s">
        <v>478</v>
      </c>
      <c r="H349" s="160" t="s">
        <v>1</v>
      </c>
      <c r="L349" s="159"/>
      <c r="M349" s="162"/>
      <c r="N349" s="163"/>
      <c r="O349" s="163"/>
      <c r="P349" s="163"/>
      <c r="Q349" s="163"/>
      <c r="R349" s="163"/>
      <c r="S349" s="163"/>
      <c r="T349" s="164"/>
      <c r="AT349" s="160" t="s">
        <v>171</v>
      </c>
      <c r="AU349" s="160" t="s">
        <v>81</v>
      </c>
      <c r="AV349" s="13" t="s">
        <v>19</v>
      </c>
      <c r="AW349" s="13" t="s">
        <v>31</v>
      </c>
      <c r="AX349" s="13" t="s">
        <v>74</v>
      </c>
      <c r="AY349" s="160" t="s">
        <v>160</v>
      </c>
    </row>
    <row r="350" spans="1:65" s="13" customFormat="1" x14ac:dyDescent="0.2">
      <c r="B350" s="159"/>
      <c r="D350" s="155" t="s">
        <v>171</v>
      </c>
      <c r="E350" s="160" t="s">
        <v>1</v>
      </c>
      <c r="F350" s="161" t="s">
        <v>201</v>
      </c>
      <c r="H350" s="160" t="s">
        <v>1</v>
      </c>
      <c r="L350" s="159"/>
      <c r="M350" s="162"/>
      <c r="N350" s="163"/>
      <c r="O350" s="163"/>
      <c r="P350" s="163"/>
      <c r="Q350" s="163"/>
      <c r="R350" s="163"/>
      <c r="S350" s="163"/>
      <c r="T350" s="164"/>
      <c r="AT350" s="160" t="s">
        <v>171</v>
      </c>
      <c r="AU350" s="160" t="s">
        <v>81</v>
      </c>
      <c r="AV350" s="13" t="s">
        <v>19</v>
      </c>
      <c r="AW350" s="13" t="s">
        <v>31</v>
      </c>
      <c r="AX350" s="13" t="s">
        <v>74</v>
      </c>
      <c r="AY350" s="160" t="s">
        <v>160</v>
      </c>
    </row>
    <row r="351" spans="1:65" s="14" customFormat="1" x14ac:dyDescent="0.2">
      <c r="B351" s="165"/>
      <c r="D351" s="155" t="s">
        <v>171</v>
      </c>
      <c r="E351" s="166" t="s">
        <v>1</v>
      </c>
      <c r="F351" s="167" t="s">
        <v>700</v>
      </c>
      <c r="H351" s="168">
        <v>5.75</v>
      </c>
      <c r="L351" s="165"/>
      <c r="M351" s="169"/>
      <c r="N351" s="170"/>
      <c r="O351" s="170"/>
      <c r="P351" s="170"/>
      <c r="Q351" s="170"/>
      <c r="R351" s="170"/>
      <c r="S351" s="170"/>
      <c r="T351" s="171"/>
      <c r="AT351" s="166" t="s">
        <v>171</v>
      </c>
      <c r="AU351" s="166" t="s">
        <v>81</v>
      </c>
      <c r="AV351" s="14" t="s">
        <v>81</v>
      </c>
      <c r="AW351" s="14" t="s">
        <v>31</v>
      </c>
      <c r="AX351" s="14" t="s">
        <v>74</v>
      </c>
      <c r="AY351" s="166" t="s">
        <v>160</v>
      </c>
    </row>
    <row r="352" spans="1:65" s="13" customFormat="1" x14ac:dyDescent="0.2">
      <c r="B352" s="159"/>
      <c r="D352" s="155" t="s">
        <v>171</v>
      </c>
      <c r="E352" s="160" t="s">
        <v>1</v>
      </c>
      <c r="F352" s="161" t="s">
        <v>203</v>
      </c>
      <c r="H352" s="160" t="s">
        <v>1</v>
      </c>
      <c r="L352" s="159"/>
      <c r="M352" s="162"/>
      <c r="N352" s="163"/>
      <c r="O352" s="163"/>
      <c r="P352" s="163"/>
      <c r="Q352" s="163"/>
      <c r="R352" s="163"/>
      <c r="S352" s="163"/>
      <c r="T352" s="164"/>
      <c r="AT352" s="160" t="s">
        <v>171</v>
      </c>
      <c r="AU352" s="160" t="s">
        <v>81</v>
      </c>
      <c r="AV352" s="13" t="s">
        <v>19</v>
      </c>
      <c r="AW352" s="13" t="s">
        <v>31</v>
      </c>
      <c r="AX352" s="13" t="s">
        <v>74</v>
      </c>
      <c r="AY352" s="160" t="s">
        <v>160</v>
      </c>
    </row>
    <row r="353" spans="1:65" s="14" customFormat="1" x14ac:dyDescent="0.2">
      <c r="B353" s="165"/>
      <c r="D353" s="155" t="s">
        <v>171</v>
      </c>
      <c r="E353" s="166" t="s">
        <v>1</v>
      </c>
      <c r="F353" s="167" t="s">
        <v>701</v>
      </c>
      <c r="H353" s="168">
        <v>23</v>
      </c>
      <c r="L353" s="165"/>
      <c r="M353" s="169"/>
      <c r="N353" s="170"/>
      <c r="O353" s="170"/>
      <c r="P353" s="170"/>
      <c r="Q353" s="170"/>
      <c r="R353" s="170"/>
      <c r="S353" s="170"/>
      <c r="T353" s="171"/>
      <c r="AT353" s="166" t="s">
        <v>171</v>
      </c>
      <c r="AU353" s="166" t="s">
        <v>81</v>
      </c>
      <c r="AV353" s="14" t="s">
        <v>81</v>
      </c>
      <c r="AW353" s="14" t="s">
        <v>31</v>
      </c>
      <c r="AX353" s="14" t="s">
        <v>74</v>
      </c>
      <c r="AY353" s="166" t="s">
        <v>160</v>
      </c>
    </row>
    <row r="354" spans="1:65" s="15" customFormat="1" x14ac:dyDescent="0.2">
      <c r="B354" s="172"/>
      <c r="D354" s="155" t="s">
        <v>171</v>
      </c>
      <c r="E354" s="173" t="s">
        <v>1</v>
      </c>
      <c r="F354" s="174" t="s">
        <v>176</v>
      </c>
      <c r="H354" s="175">
        <v>28.75</v>
      </c>
      <c r="L354" s="172"/>
      <c r="M354" s="176"/>
      <c r="N354" s="177"/>
      <c r="O354" s="177"/>
      <c r="P354" s="177"/>
      <c r="Q354" s="177"/>
      <c r="R354" s="177"/>
      <c r="S354" s="177"/>
      <c r="T354" s="178"/>
      <c r="AT354" s="173" t="s">
        <v>171</v>
      </c>
      <c r="AU354" s="173" t="s">
        <v>81</v>
      </c>
      <c r="AV354" s="15" t="s">
        <v>167</v>
      </c>
      <c r="AW354" s="15" t="s">
        <v>31</v>
      </c>
      <c r="AX354" s="15" t="s">
        <v>19</v>
      </c>
      <c r="AY354" s="173" t="s">
        <v>160</v>
      </c>
    </row>
    <row r="355" spans="1:65" s="2" customFormat="1" ht="24" customHeight="1" x14ac:dyDescent="0.2">
      <c r="A355" s="30"/>
      <c r="B355" s="142"/>
      <c r="C355" s="143" t="s">
        <v>481</v>
      </c>
      <c r="D355" s="143" t="s">
        <v>162</v>
      </c>
      <c r="E355" s="144" t="s">
        <v>482</v>
      </c>
      <c r="F355" s="145" t="s">
        <v>483</v>
      </c>
      <c r="G355" s="146" t="s">
        <v>165</v>
      </c>
      <c r="H355" s="147">
        <v>28.75</v>
      </c>
      <c r="I355" s="148">
        <v>0</v>
      </c>
      <c r="J355" s="148">
        <f>ROUND(I355*H355,2)</f>
        <v>0</v>
      </c>
      <c r="K355" s="145" t="s">
        <v>166</v>
      </c>
      <c r="L355" s="31"/>
      <c r="M355" s="149" t="s">
        <v>1</v>
      </c>
      <c r="N355" s="150" t="s">
        <v>39</v>
      </c>
      <c r="O355" s="151">
        <v>1.95</v>
      </c>
      <c r="P355" s="151">
        <f>O355*H355</f>
        <v>56.0625</v>
      </c>
      <c r="Q355" s="151">
        <v>1.031199</v>
      </c>
      <c r="R355" s="151">
        <f>Q355*H355</f>
        <v>29.64697125</v>
      </c>
      <c r="S355" s="151">
        <v>0</v>
      </c>
      <c r="T355" s="152">
        <f>S355*H355</f>
        <v>0</v>
      </c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R355" s="153" t="s">
        <v>167</v>
      </c>
      <c r="AT355" s="153" t="s">
        <v>162</v>
      </c>
      <c r="AU355" s="153" t="s">
        <v>81</v>
      </c>
      <c r="AY355" s="18" t="s">
        <v>160</v>
      </c>
      <c r="BE355" s="154">
        <f>IF(N355="základní",J355,0)</f>
        <v>0</v>
      </c>
      <c r="BF355" s="154">
        <f>IF(N355="snížená",J355,0)</f>
        <v>0</v>
      </c>
      <c r="BG355" s="154">
        <f>IF(N355="zákl. přenesená",J355,0)</f>
        <v>0</v>
      </c>
      <c r="BH355" s="154">
        <f>IF(N355="sníž. přenesená",J355,0)</f>
        <v>0</v>
      </c>
      <c r="BI355" s="154">
        <f>IF(N355="nulová",J355,0)</f>
        <v>0</v>
      </c>
      <c r="BJ355" s="18" t="s">
        <v>19</v>
      </c>
      <c r="BK355" s="154">
        <f>ROUND(I355*H355,2)</f>
        <v>0</v>
      </c>
      <c r="BL355" s="18" t="s">
        <v>167</v>
      </c>
      <c r="BM355" s="153" t="s">
        <v>484</v>
      </c>
    </row>
    <row r="356" spans="1:65" s="2" customFormat="1" ht="29.25" x14ac:dyDescent="0.2">
      <c r="A356" s="30"/>
      <c r="B356" s="31"/>
      <c r="C356" s="30"/>
      <c r="D356" s="155" t="s">
        <v>169</v>
      </c>
      <c r="E356" s="30"/>
      <c r="F356" s="156" t="s">
        <v>485</v>
      </c>
      <c r="G356" s="30"/>
      <c r="H356" s="30"/>
      <c r="I356" s="30"/>
      <c r="J356" s="30"/>
      <c r="K356" s="30"/>
      <c r="L356" s="31"/>
      <c r="M356" s="157"/>
      <c r="N356" s="158"/>
      <c r="O356" s="56"/>
      <c r="P356" s="56"/>
      <c r="Q356" s="56"/>
      <c r="R356" s="56"/>
      <c r="S356" s="56"/>
      <c r="T356" s="57"/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T356" s="18" t="s">
        <v>169</v>
      </c>
      <c r="AU356" s="18" t="s">
        <v>81</v>
      </c>
    </row>
    <row r="357" spans="1:65" s="13" customFormat="1" x14ac:dyDescent="0.2">
      <c r="B357" s="159"/>
      <c r="D357" s="155" t="s">
        <v>171</v>
      </c>
      <c r="E357" s="160" t="s">
        <v>1</v>
      </c>
      <c r="F357" s="161" t="s">
        <v>486</v>
      </c>
      <c r="H357" s="160" t="s">
        <v>1</v>
      </c>
      <c r="L357" s="159"/>
      <c r="M357" s="162"/>
      <c r="N357" s="163"/>
      <c r="O357" s="163"/>
      <c r="P357" s="163"/>
      <c r="Q357" s="163"/>
      <c r="R357" s="163"/>
      <c r="S357" s="163"/>
      <c r="T357" s="164"/>
      <c r="AT357" s="160" t="s">
        <v>171</v>
      </c>
      <c r="AU357" s="160" t="s">
        <v>81</v>
      </c>
      <c r="AV357" s="13" t="s">
        <v>19</v>
      </c>
      <c r="AW357" s="13" t="s">
        <v>31</v>
      </c>
      <c r="AX357" s="13" t="s">
        <v>74</v>
      </c>
      <c r="AY357" s="160" t="s">
        <v>160</v>
      </c>
    </row>
    <row r="358" spans="1:65" s="13" customFormat="1" x14ac:dyDescent="0.2">
      <c r="B358" s="159"/>
      <c r="D358" s="155" t="s">
        <v>171</v>
      </c>
      <c r="E358" s="160" t="s">
        <v>1</v>
      </c>
      <c r="F358" s="161" t="s">
        <v>201</v>
      </c>
      <c r="H358" s="160" t="s">
        <v>1</v>
      </c>
      <c r="L358" s="159"/>
      <c r="M358" s="162"/>
      <c r="N358" s="163"/>
      <c r="O358" s="163"/>
      <c r="P358" s="163"/>
      <c r="Q358" s="163"/>
      <c r="R358" s="163"/>
      <c r="S358" s="163"/>
      <c r="T358" s="164"/>
      <c r="AT358" s="160" t="s">
        <v>171</v>
      </c>
      <c r="AU358" s="160" t="s">
        <v>81</v>
      </c>
      <c r="AV358" s="13" t="s">
        <v>19</v>
      </c>
      <c r="AW358" s="13" t="s">
        <v>31</v>
      </c>
      <c r="AX358" s="13" t="s">
        <v>74</v>
      </c>
      <c r="AY358" s="160" t="s">
        <v>160</v>
      </c>
    </row>
    <row r="359" spans="1:65" s="14" customFormat="1" x14ac:dyDescent="0.2">
      <c r="B359" s="165"/>
      <c r="D359" s="155" t="s">
        <v>171</v>
      </c>
      <c r="E359" s="166" t="s">
        <v>1</v>
      </c>
      <c r="F359" s="167" t="s">
        <v>700</v>
      </c>
      <c r="H359" s="168">
        <v>5.75</v>
      </c>
      <c r="L359" s="165"/>
      <c r="M359" s="169"/>
      <c r="N359" s="170"/>
      <c r="O359" s="170"/>
      <c r="P359" s="170"/>
      <c r="Q359" s="170"/>
      <c r="R359" s="170"/>
      <c r="S359" s="170"/>
      <c r="T359" s="171"/>
      <c r="AT359" s="166" t="s">
        <v>171</v>
      </c>
      <c r="AU359" s="166" t="s">
        <v>81</v>
      </c>
      <c r="AV359" s="14" t="s">
        <v>81</v>
      </c>
      <c r="AW359" s="14" t="s">
        <v>31</v>
      </c>
      <c r="AX359" s="14" t="s">
        <v>74</v>
      </c>
      <c r="AY359" s="166" t="s">
        <v>160</v>
      </c>
    </row>
    <row r="360" spans="1:65" s="13" customFormat="1" x14ac:dyDescent="0.2">
      <c r="B360" s="159"/>
      <c r="D360" s="155" t="s">
        <v>171</v>
      </c>
      <c r="E360" s="160" t="s">
        <v>1</v>
      </c>
      <c r="F360" s="161" t="s">
        <v>203</v>
      </c>
      <c r="H360" s="160" t="s">
        <v>1</v>
      </c>
      <c r="L360" s="159"/>
      <c r="M360" s="162"/>
      <c r="N360" s="163"/>
      <c r="O360" s="163"/>
      <c r="P360" s="163"/>
      <c r="Q360" s="163"/>
      <c r="R360" s="163"/>
      <c r="S360" s="163"/>
      <c r="T360" s="164"/>
      <c r="AT360" s="160" t="s">
        <v>171</v>
      </c>
      <c r="AU360" s="160" t="s">
        <v>81</v>
      </c>
      <c r="AV360" s="13" t="s">
        <v>19</v>
      </c>
      <c r="AW360" s="13" t="s">
        <v>31</v>
      </c>
      <c r="AX360" s="13" t="s">
        <v>74</v>
      </c>
      <c r="AY360" s="160" t="s">
        <v>160</v>
      </c>
    </row>
    <row r="361" spans="1:65" s="14" customFormat="1" x14ac:dyDescent="0.2">
      <c r="B361" s="165"/>
      <c r="D361" s="155" t="s">
        <v>171</v>
      </c>
      <c r="E361" s="166" t="s">
        <v>1</v>
      </c>
      <c r="F361" s="167" t="s">
        <v>701</v>
      </c>
      <c r="H361" s="168">
        <v>23</v>
      </c>
      <c r="L361" s="165"/>
      <c r="M361" s="169"/>
      <c r="N361" s="170"/>
      <c r="O361" s="170"/>
      <c r="P361" s="170"/>
      <c r="Q361" s="170"/>
      <c r="R361" s="170"/>
      <c r="S361" s="170"/>
      <c r="T361" s="171"/>
      <c r="AT361" s="166" t="s">
        <v>171</v>
      </c>
      <c r="AU361" s="166" t="s">
        <v>81</v>
      </c>
      <c r="AV361" s="14" t="s">
        <v>81</v>
      </c>
      <c r="AW361" s="14" t="s">
        <v>31</v>
      </c>
      <c r="AX361" s="14" t="s">
        <v>74</v>
      </c>
      <c r="AY361" s="166" t="s">
        <v>160</v>
      </c>
    </row>
    <row r="362" spans="1:65" s="15" customFormat="1" x14ac:dyDescent="0.2">
      <c r="B362" s="172"/>
      <c r="D362" s="155" t="s">
        <v>171</v>
      </c>
      <c r="E362" s="173" t="s">
        <v>1</v>
      </c>
      <c r="F362" s="174" t="s">
        <v>176</v>
      </c>
      <c r="H362" s="175">
        <v>28.75</v>
      </c>
      <c r="L362" s="172"/>
      <c r="M362" s="176"/>
      <c r="N362" s="177"/>
      <c r="O362" s="177"/>
      <c r="P362" s="177"/>
      <c r="Q362" s="177"/>
      <c r="R362" s="177"/>
      <c r="S362" s="177"/>
      <c r="T362" s="178"/>
      <c r="AT362" s="173" t="s">
        <v>171</v>
      </c>
      <c r="AU362" s="173" t="s">
        <v>81</v>
      </c>
      <c r="AV362" s="15" t="s">
        <v>167</v>
      </c>
      <c r="AW362" s="15" t="s">
        <v>31</v>
      </c>
      <c r="AX362" s="15" t="s">
        <v>19</v>
      </c>
      <c r="AY362" s="173" t="s">
        <v>160</v>
      </c>
    </row>
    <row r="363" spans="1:65" s="2" customFormat="1" ht="24" customHeight="1" x14ac:dyDescent="0.2">
      <c r="A363" s="30"/>
      <c r="B363" s="142"/>
      <c r="C363" s="143" t="s">
        <v>487</v>
      </c>
      <c r="D363" s="143" t="s">
        <v>162</v>
      </c>
      <c r="E363" s="144" t="s">
        <v>363</v>
      </c>
      <c r="F363" s="145" t="s">
        <v>364</v>
      </c>
      <c r="G363" s="146" t="s">
        <v>245</v>
      </c>
      <c r="H363" s="147">
        <v>0.16600000000000001</v>
      </c>
      <c r="I363" s="148">
        <v>0</v>
      </c>
      <c r="J363" s="148">
        <f>ROUND(I363*H363,2)</f>
        <v>0</v>
      </c>
      <c r="K363" s="145" t="s">
        <v>166</v>
      </c>
      <c r="L363" s="31"/>
      <c r="M363" s="149" t="s">
        <v>1</v>
      </c>
      <c r="N363" s="150" t="s">
        <v>39</v>
      </c>
      <c r="O363" s="151">
        <v>13.507999999999999</v>
      </c>
      <c r="P363" s="151">
        <f>O363*H363</f>
        <v>2.2423280000000001</v>
      </c>
      <c r="Q363" s="151">
        <v>1.0597380000000001</v>
      </c>
      <c r="R363" s="151">
        <f>Q363*H363</f>
        <v>0.17591650800000003</v>
      </c>
      <c r="S363" s="151">
        <v>0</v>
      </c>
      <c r="T363" s="152">
        <f>S363*H363</f>
        <v>0</v>
      </c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R363" s="153" t="s">
        <v>167</v>
      </c>
      <c r="AT363" s="153" t="s">
        <v>162</v>
      </c>
      <c r="AU363" s="153" t="s">
        <v>81</v>
      </c>
      <c r="AY363" s="18" t="s">
        <v>160</v>
      </c>
      <c r="BE363" s="154">
        <f>IF(N363="základní",J363,0)</f>
        <v>0</v>
      </c>
      <c r="BF363" s="154">
        <f>IF(N363="snížená",J363,0)</f>
        <v>0</v>
      </c>
      <c r="BG363" s="154">
        <f>IF(N363="zákl. přenesená",J363,0)</f>
        <v>0</v>
      </c>
      <c r="BH363" s="154">
        <f>IF(N363="sníž. přenesená",J363,0)</f>
        <v>0</v>
      </c>
      <c r="BI363" s="154">
        <f>IF(N363="nulová",J363,0)</f>
        <v>0</v>
      </c>
      <c r="BJ363" s="18" t="s">
        <v>19</v>
      </c>
      <c r="BK363" s="154">
        <f>ROUND(I363*H363,2)</f>
        <v>0</v>
      </c>
      <c r="BL363" s="18" t="s">
        <v>167</v>
      </c>
      <c r="BM363" s="153" t="s">
        <v>488</v>
      </c>
    </row>
    <row r="364" spans="1:65" s="2" customFormat="1" ht="19.5" x14ac:dyDescent="0.2">
      <c r="A364" s="30"/>
      <c r="B364" s="31"/>
      <c r="C364" s="30"/>
      <c r="D364" s="155" t="s">
        <v>169</v>
      </c>
      <c r="E364" s="30"/>
      <c r="F364" s="156" t="s">
        <v>366</v>
      </c>
      <c r="G364" s="30"/>
      <c r="H364" s="30"/>
      <c r="I364" s="30"/>
      <c r="J364" s="30"/>
      <c r="K364" s="30"/>
      <c r="L364" s="31"/>
      <c r="M364" s="157"/>
      <c r="N364" s="158"/>
      <c r="O364" s="56"/>
      <c r="P364" s="56"/>
      <c r="Q364" s="56"/>
      <c r="R364" s="56"/>
      <c r="S364" s="56"/>
      <c r="T364" s="57"/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T364" s="18" t="s">
        <v>169</v>
      </c>
      <c r="AU364" s="18" t="s">
        <v>81</v>
      </c>
    </row>
    <row r="365" spans="1:65" s="13" customFormat="1" x14ac:dyDescent="0.2">
      <c r="B365" s="159"/>
      <c r="D365" s="155" t="s">
        <v>171</v>
      </c>
      <c r="E365" s="160" t="s">
        <v>1</v>
      </c>
      <c r="F365" s="161" t="s">
        <v>489</v>
      </c>
      <c r="H365" s="160" t="s">
        <v>1</v>
      </c>
      <c r="L365" s="159"/>
      <c r="M365" s="162"/>
      <c r="N365" s="163"/>
      <c r="O365" s="163"/>
      <c r="P365" s="163"/>
      <c r="Q365" s="163"/>
      <c r="R365" s="163"/>
      <c r="S365" s="163"/>
      <c r="T365" s="164"/>
      <c r="AT365" s="160" t="s">
        <v>171</v>
      </c>
      <c r="AU365" s="160" t="s">
        <v>81</v>
      </c>
      <c r="AV365" s="13" t="s">
        <v>19</v>
      </c>
      <c r="AW365" s="13" t="s">
        <v>31</v>
      </c>
      <c r="AX365" s="13" t="s">
        <v>74</v>
      </c>
      <c r="AY365" s="160" t="s">
        <v>160</v>
      </c>
    </row>
    <row r="366" spans="1:65" s="14" customFormat="1" x14ac:dyDescent="0.2">
      <c r="B366" s="165"/>
      <c r="D366" s="155" t="s">
        <v>171</v>
      </c>
      <c r="E366" s="166" t="s">
        <v>1</v>
      </c>
      <c r="F366" s="167" t="s">
        <v>702</v>
      </c>
      <c r="H366" s="168">
        <v>0.16600000000000001</v>
      </c>
      <c r="L366" s="165"/>
      <c r="M366" s="169"/>
      <c r="N366" s="170"/>
      <c r="O366" s="170"/>
      <c r="P366" s="170"/>
      <c r="Q366" s="170"/>
      <c r="R366" s="170"/>
      <c r="S366" s="170"/>
      <c r="T366" s="171"/>
      <c r="AT366" s="166" t="s">
        <v>171</v>
      </c>
      <c r="AU366" s="166" t="s">
        <v>81</v>
      </c>
      <c r="AV366" s="14" t="s">
        <v>81</v>
      </c>
      <c r="AW366" s="14" t="s">
        <v>31</v>
      </c>
      <c r="AX366" s="14" t="s">
        <v>74</v>
      </c>
      <c r="AY366" s="166" t="s">
        <v>160</v>
      </c>
    </row>
    <row r="367" spans="1:65" s="15" customFormat="1" x14ac:dyDescent="0.2">
      <c r="B367" s="172"/>
      <c r="D367" s="155" t="s">
        <v>171</v>
      </c>
      <c r="E367" s="173" t="s">
        <v>1</v>
      </c>
      <c r="F367" s="174" t="s">
        <v>176</v>
      </c>
      <c r="H367" s="175">
        <v>0.16600000000000001</v>
      </c>
      <c r="L367" s="172"/>
      <c r="M367" s="176"/>
      <c r="N367" s="177"/>
      <c r="O367" s="177"/>
      <c r="P367" s="177"/>
      <c r="Q367" s="177"/>
      <c r="R367" s="177"/>
      <c r="S367" s="177"/>
      <c r="T367" s="178"/>
      <c r="AT367" s="173" t="s">
        <v>171</v>
      </c>
      <c r="AU367" s="173" t="s">
        <v>81</v>
      </c>
      <c r="AV367" s="15" t="s">
        <v>167</v>
      </c>
      <c r="AW367" s="15" t="s">
        <v>31</v>
      </c>
      <c r="AX367" s="15" t="s">
        <v>19</v>
      </c>
      <c r="AY367" s="173" t="s">
        <v>160</v>
      </c>
    </row>
    <row r="368" spans="1:65" s="12" customFormat="1" ht="22.9" customHeight="1" x14ac:dyDescent="0.2">
      <c r="B368" s="130"/>
      <c r="D368" s="131" t="s">
        <v>73</v>
      </c>
      <c r="E368" s="140" t="s">
        <v>231</v>
      </c>
      <c r="F368" s="140" t="s">
        <v>491</v>
      </c>
      <c r="J368" s="141">
        <f>BK368</f>
        <v>0</v>
      </c>
      <c r="L368" s="130"/>
      <c r="M368" s="134"/>
      <c r="N368" s="135"/>
      <c r="O368" s="135"/>
      <c r="P368" s="136">
        <f>SUM(P369:P392)</f>
        <v>11.921000000000001</v>
      </c>
      <c r="Q368" s="135"/>
      <c r="R368" s="136">
        <f>SUM(R369:R392)</f>
        <v>14.700123040000001</v>
      </c>
      <c r="S368" s="135"/>
      <c r="T368" s="137">
        <f>SUM(T369:T392)</f>
        <v>1.3841399999999999</v>
      </c>
      <c r="AR368" s="131" t="s">
        <v>19</v>
      </c>
      <c r="AT368" s="138" t="s">
        <v>73</v>
      </c>
      <c r="AU368" s="138" t="s">
        <v>19</v>
      </c>
      <c r="AY368" s="131" t="s">
        <v>160</v>
      </c>
      <c r="BK368" s="139">
        <f>SUM(BK369:BK392)</f>
        <v>0</v>
      </c>
    </row>
    <row r="369" spans="1:65" s="2" customFormat="1" ht="24" customHeight="1" x14ac:dyDescent="0.2">
      <c r="A369" s="30"/>
      <c r="B369" s="142"/>
      <c r="C369" s="143" t="s">
        <v>492</v>
      </c>
      <c r="D369" s="143" t="s">
        <v>162</v>
      </c>
      <c r="E369" s="144" t="s">
        <v>493</v>
      </c>
      <c r="F369" s="145" t="s">
        <v>494</v>
      </c>
      <c r="G369" s="146" t="s">
        <v>186</v>
      </c>
      <c r="H369" s="147">
        <v>7.69</v>
      </c>
      <c r="I369" s="148">
        <v>0</v>
      </c>
      <c r="J369" s="148">
        <f>ROUND(I369*H369,2)</f>
        <v>0</v>
      </c>
      <c r="K369" s="145" t="s">
        <v>166</v>
      </c>
      <c r="L369" s="31"/>
      <c r="M369" s="149" t="s">
        <v>1</v>
      </c>
      <c r="N369" s="150" t="s">
        <v>39</v>
      </c>
      <c r="O369" s="151">
        <v>1.3580000000000001</v>
      </c>
      <c r="P369" s="151">
        <f>O369*H369</f>
        <v>10.443020000000001</v>
      </c>
      <c r="Q369" s="151">
        <v>1.5999999999999999E-5</v>
      </c>
      <c r="R369" s="151">
        <f>Q369*H369</f>
        <v>1.2303999999999999E-4</v>
      </c>
      <c r="S369" s="151">
        <v>0</v>
      </c>
      <c r="T369" s="152">
        <f>S369*H369</f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53" t="s">
        <v>167</v>
      </c>
      <c r="AT369" s="153" t="s">
        <v>162</v>
      </c>
      <c r="AU369" s="153" t="s">
        <v>81</v>
      </c>
      <c r="AY369" s="18" t="s">
        <v>160</v>
      </c>
      <c r="BE369" s="154">
        <f>IF(N369="základní",J369,0)</f>
        <v>0</v>
      </c>
      <c r="BF369" s="154">
        <f>IF(N369="snížená",J369,0)</f>
        <v>0</v>
      </c>
      <c r="BG369" s="154">
        <f>IF(N369="zákl. přenesená",J369,0)</f>
        <v>0</v>
      </c>
      <c r="BH369" s="154">
        <f>IF(N369="sníž. přenesená",J369,0)</f>
        <v>0</v>
      </c>
      <c r="BI369" s="154">
        <f>IF(N369="nulová",J369,0)</f>
        <v>0</v>
      </c>
      <c r="BJ369" s="18" t="s">
        <v>19</v>
      </c>
      <c r="BK369" s="154">
        <f>ROUND(I369*H369,2)</f>
        <v>0</v>
      </c>
      <c r="BL369" s="18" t="s">
        <v>167</v>
      </c>
      <c r="BM369" s="153" t="s">
        <v>495</v>
      </c>
    </row>
    <row r="370" spans="1:65" s="2" customFormat="1" ht="19.5" x14ac:dyDescent="0.2">
      <c r="A370" s="30"/>
      <c r="B370" s="31"/>
      <c r="C370" s="30"/>
      <c r="D370" s="155" t="s">
        <v>169</v>
      </c>
      <c r="E370" s="30"/>
      <c r="F370" s="156" t="s">
        <v>496</v>
      </c>
      <c r="G370" s="30"/>
      <c r="H370" s="30"/>
      <c r="I370" s="30"/>
      <c r="J370" s="30"/>
      <c r="K370" s="30"/>
      <c r="L370" s="31"/>
      <c r="M370" s="157"/>
      <c r="N370" s="158"/>
      <c r="O370" s="56"/>
      <c r="P370" s="56"/>
      <c r="Q370" s="56"/>
      <c r="R370" s="56"/>
      <c r="S370" s="56"/>
      <c r="T370" s="57"/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T370" s="18" t="s">
        <v>169</v>
      </c>
      <c r="AU370" s="18" t="s">
        <v>81</v>
      </c>
    </row>
    <row r="371" spans="1:65" s="14" customFormat="1" x14ac:dyDescent="0.2">
      <c r="B371" s="165"/>
      <c r="D371" s="155" t="s">
        <v>171</v>
      </c>
      <c r="E371" s="166" t="s">
        <v>1</v>
      </c>
      <c r="F371" s="167" t="s">
        <v>497</v>
      </c>
      <c r="H371" s="168">
        <v>7.69</v>
      </c>
      <c r="L371" s="165"/>
      <c r="M371" s="169"/>
      <c r="N371" s="170"/>
      <c r="O371" s="170"/>
      <c r="P371" s="170"/>
      <c r="Q371" s="170"/>
      <c r="R371" s="170"/>
      <c r="S371" s="170"/>
      <c r="T371" s="171"/>
      <c r="AT371" s="166" t="s">
        <v>171</v>
      </c>
      <c r="AU371" s="166" t="s">
        <v>81</v>
      </c>
      <c r="AV371" s="14" t="s">
        <v>81</v>
      </c>
      <c r="AW371" s="14" t="s">
        <v>31</v>
      </c>
      <c r="AX371" s="14" t="s">
        <v>19</v>
      </c>
      <c r="AY371" s="166" t="s">
        <v>160</v>
      </c>
    </row>
    <row r="372" spans="1:65" s="2" customFormat="1" ht="16.5" customHeight="1" x14ac:dyDescent="0.2">
      <c r="A372" s="30"/>
      <c r="B372" s="142"/>
      <c r="C372" s="187" t="s">
        <v>498</v>
      </c>
      <c r="D372" s="187" t="s">
        <v>291</v>
      </c>
      <c r="E372" s="188" t="s">
        <v>499</v>
      </c>
      <c r="F372" s="189" t="s">
        <v>500</v>
      </c>
      <c r="G372" s="190" t="s">
        <v>447</v>
      </c>
      <c r="H372" s="191">
        <v>2</v>
      </c>
      <c r="I372" s="192">
        <v>0</v>
      </c>
      <c r="J372" s="192">
        <f>ROUND(I372*H372,2)</f>
        <v>0</v>
      </c>
      <c r="K372" s="189" t="s">
        <v>1</v>
      </c>
      <c r="L372" s="193"/>
      <c r="M372" s="194" t="s">
        <v>1</v>
      </c>
      <c r="N372" s="195" t="s">
        <v>39</v>
      </c>
      <c r="O372" s="151">
        <v>0</v>
      </c>
      <c r="P372" s="151">
        <f>O372*H372</f>
        <v>0</v>
      </c>
      <c r="Q372" s="151">
        <v>1.2250000000000001</v>
      </c>
      <c r="R372" s="151">
        <f>Q372*H372</f>
        <v>2.4500000000000002</v>
      </c>
      <c r="S372" s="151">
        <v>0</v>
      </c>
      <c r="T372" s="152">
        <f>S372*H372</f>
        <v>0</v>
      </c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R372" s="153" t="s">
        <v>231</v>
      </c>
      <c r="AT372" s="153" t="s">
        <v>291</v>
      </c>
      <c r="AU372" s="153" t="s">
        <v>81</v>
      </c>
      <c r="AY372" s="18" t="s">
        <v>160</v>
      </c>
      <c r="BE372" s="154">
        <f>IF(N372="základní",J372,0)</f>
        <v>0</v>
      </c>
      <c r="BF372" s="154">
        <f>IF(N372="snížená",J372,0)</f>
        <v>0</v>
      </c>
      <c r="BG372" s="154">
        <f>IF(N372="zákl. přenesená",J372,0)</f>
        <v>0</v>
      </c>
      <c r="BH372" s="154">
        <f>IF(N372="sníž. přenesená",J372,0)</f>
        <v>0</v>
      </c>
      <c r="BI372" s="154">
        <f>IF(N372="nulová",J372,0)</f>
        <v>0</v>
      </c>
      <c r="BJ372" s="18" t="s">
        <v>19</v>
      </c>
      <c r="BK372" s="154">
        <f>ROUND(I372*H372,2)</f>
        <v>0</v>
      </c>
      <c r="BL372" s="18" t="s">
        <v>167</v>
      </c>
      <c r="BM372" s="153" t="s">
        <v>501</v>
      </c>
    </row>
    <row r="373" spans="1:65" s="2" customFormat="1" x14ac:dyDescent="0.2">
      <c r="A373" s="30"/>
      <c r="B373" s="31"/>
      <c r="C373" s="30"/>
      <c r="D373" s="155" t="s">
        <v>169</v>
      </c>
      <c r="E373" s="30"/>
      <c r="F373" s="156" t="s">
        <v>500</v>
      </c>
      <c r="G373" s="30"/>
      <c r="H373" s="30"/>
      <c r="I373" s="30"/>
      <c r="J373" s="30"/>
      <c r="K373" s="30"/>
      <c r="L373" s="31"/>
      <c r="M373" s="157"/>
      <c r="N373" s="158"/>
      <c r="O373" s="56"/>
      <c r="P373" s="56"/>
      <c r="Q373" s="56"/>
      <c r="R373" s="56"/>
      <c r="S373" s="56"/>
      <c r="T373" s="57"/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T373" s="18" t="s">
        <v>169</v>
      </c>
      <c r="AU373" s="18" t="s">
        <v>81</v>
      </c>
    </row>
    <row r="374" spans="1:65" s="2" customFormat="1" ht="39" x14ac:dyDescent="0.2">
      <c r="A374" s="30"/>
      <c r="B374" s="31"/>
      <c r="C374" s="30"/>
      <c r="D374" s="155" t="s">
        <v>248</v>
      </c>
      <c r="E374" s="30"/>
      <c r="F374" s="186" t="s">
        <v>502</v>
      </c>
      <c r="G374" s="30"/>
      <c r="H374" s="30"/>
      <c r="I374" s="30"/>
      <c r="J374" s="30"/>
      <c r="K374" s="30"/>
      <c r="L374" s="31"/>
      <c r="M374" s="157"/>
      <c r="N374" s="158"/>
      <c r="O374" s="56"/>
      <c r="P374" s="56"/>
      <c r="Q374" s="56"/>
      <c r="R374" s="56"/>
      <c r="S374" s="56"/>
      <c r="T374" s="57"/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T374" s="18" t="s">
        <v>248</v>
      </c>
      <c r="AU374" s="18" t="s">
        <v>81</v>
      </c>
    </row>
    <row r="375" spans="1:65" s="13" customFormat="1" x14ac:dyDescent="0.2">
      <c r="B375" s="159"/>
      <c r="D375" s="155" t="s">
        <v>171</v>
      </c>
      <c r="E375" s="160" t="s">
        <v>1</v>
      </c>
      <c r="F375" s="161" t="s">
        <v>503</v>
      </c>
      <c r="H375" s="160" t="s">
        <v>1</v>
      </c>
      <c r="L375" s="159"/>
      <c r="M375" s="162"/>
      <c r="N375" s="163"/>
      <c r="O375" s="163"/>
      <c r="P375" s="163"/>
      <c r="Q375" s="163"/>
      <c r="R375" s="163"/>
      <c r="S375" s="163"/>
      <c r="T375" s="164"/>
      <c r="AT375" s="160" t="s">
        <v>171</v>
      </c>
      <c r="AU375" s="160" t="s">
        <v>81</v>
      </c>
      <c r="AV375" s="13" t="s">
        <v>19</v>
      </c>
      <c r="AW375" s="13" t="s">
        <v>31</v>
      </c>
      <c r="AX375" s="13" t="s">
        <v>74</v>
      </c>
      <c r="AY375" s="160" t="s">
        <v>160</v>
      </c>
    </row>
    <row r="376" spans="1:65" s="14" customFormat="1" x14ac:dyDescent="0.2">
      <c r="B376" s="165"/>
      <c r="D376" s="155" t="s">
        <v>171</v>
      </c>
      <c r="E376" s="166" t="s">
        <v>1</v>
      </c>
      <c r="F376" s="167" t="s">
        <v>81</v>
      </c>
      <c r="H376" s="168">
        <v>2</v>
      </c>
      <c r="L376" s="165"/>
      <c r="M376" s="169"/>
      <c r="N376" s="170"/>
      <c r="O376" s="170"/>
      <c r="P376" s="170"/>
      <c r="Q376" s="170"/>
      <c r="R376" s="170"/>
      <c r="S376" s="170"/>
      <c r="T376" s="171"/>
      <c r="AT376" s="166" t="s">
        <v>171</v>
      </c>
      <c r="AU376" s="166" t="s">
        <v>81</v>
      </c>
      <c r="AV376" s="14" t="s">
        <v>81</v>
      </c>
      <c r="AW376" s="14" t="s">
        <v>31</v>
      </c>
      <c r="AX376" s="14" t="s">
        <v>19</v>
      </c>
      <c r="AY376" s="166" t="s">
        <v>160</v>
      </c>
    </row>
    <row r="377" spans="1:65" s="2" customFormat="1" ht="24" customHeight="1" x14ac:dyDescent="0.2">
      <c r="A377" s="30"/>
      <c r="B377" s="142"/>
      <c r="C377" s="187" t="s">
        <v>504</v>
      </c>
      <c r="D377" s="187" t="s">
        <v>291</v>
      </c>
      <c r="E377" s="188" t="s">
        <v>505</v>
      </c>
      <c r="F377" s="189" t="s">
        <v>506</v>
      </c>
      <c r="G377" s="190" t="s">
        <v>447</v>
      </c>
      <c r="H377" s="191">
        <v>1</v>
      </c>
      <c r="I377" s="192">
        <v>0</v>
      </c>
      <c r="J377" s="192">
        <f>ROUND(I377*H377,2)</f>
        <v>0</v>
      </c>
      <c r="K377" s="189" t="s">
        <v>1</v>
      </c>
      <c r="L377" s="193"/>
      <c r="M377" s="194" t="s">
        <v>1</v>
      </c>
      <c r="N377" s="195" t="s">
        <v>39</v>
      </c>
      <c r="O377" s="151">
        <v>0</v>
      </c>
      <c r="P377" s="151">
        <f>O377*H377</f>
        <v>0</v>
      </c>
      <c r="Q377" s="151">
        <v>1.2250000000000001</v>
      </c>
      <c r="R377" s="151">
        <f>Q377*H377</f>
        <v>1.2250000000000001</v>
      </c>
      <c r="S377" s="151">
        <v>0</v>
      </c>
      <c r="T377" s="152">
        <f>S377*H377</f>
        <v>0</v>
      </c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R377" s="153" t="s">
        <v>231</v>
      </c>
      <c r="AT377" s="153" t="s">
        <v>291</v>
      </c>
      <c r="AU377" s="153" t="s">
        <v>81</v>
      </c>
      <c r="AY377" s="18" t="s">
        <v>160</v>
      </c>
      <c r="BE377" s="154">
        <f>IF(N377="základní",J377,0)</f>
        <v>0</v>
      </c>
      <c r="BF377" s="154">
        <f>IF(N377="snížená",J377,0)</f>
        <v>0</v>
      </c>
      <c r="BG377" s="154">
        <f>IF(N377="zákl. přenesená",J377,0)</f>
        <v>0</v>
      </c>
      <c r="BH377" s="154">
        <f>IF(N377="sníž. přenesená",J377,0)</f>
        <v>0</v>
      </c>
      <c r="BI377" s="154">
        <f>IF(N377="nulová",J377,0)</f>
        <v>0</v>
      </c>
      <c r="BJ377" s="18" t="s">
        <v>19</v>
      </c>
      <c r="BK377" s="154">
        <f>ROUND(I377*H377,2)</f>
        <v>0</v>
      </c>
      <c r="BL377" s="18" t="s">
        <v>167</v>
      </c>
      <c r="BM377" s="153" t="s">
        <v>507</v>
      </c>
    </row>
    <row r="378" spans="1:65" s="2" customFormat="1" x14ac:dyDescent="0.2">
      <c r="A378" s="30"/>
      <c r="B378" s="31"/>
      <c r="C378" s="30"/>
      <c r="D378" s="155" t="s">
        <v>169</v>
      </c>
      <c r="E378" s="30"/>
      <c r="F378" s="156" t="s">
        <v>508</v>
      </c>
      <c r="G378" s="30"/>
      <c r="H378" s="30"/>
      <c r="I378" s="30"/>
      <c r="J378" s="30"/>
      <c r="K378" s="30"/>
      <c r="L378" s="31"/>
      <c r="M378" s="157"/>
      <c r="N378" s="158"/>
      <c r="O378" s="56"/>
      <c r="P378" s="56"/>
      <c r="Q378" s="56"/>
      <c r="R378" s="56"/>
      <c r="S378" s="56"/>
      <c r="T378" s="57"/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T378" s="18" t="s">
        <v>169</v>
      </c>
      <c r="AU378" s="18" t="s">
        <v>81</v>
      </c>
    </row>
    <row r="379" spans="1:65" s="2" customFormat="1" ht="39" x14ac:dyDescent="0.2">
      <c r="A379" s="30"/>
      <c r="B379" s="31"/>
      <c r="C379" s="30"/>
      <c r="D379" s="155" t="s">
        <v>248</v>
      </c>
      <c r="E379" s="30"/>
      <c r="F379" s="186" t="s">
        <v>509</v>
      </c>
      <c r="G379" s="30"/>
      <c r="H379" s="30"/>
      <c r="I379" s="30"/>
      <c r="J379" s="30"/>
      <c r="K379" s="30"/>
      <c r="L379" s="31"/>
      <c r="M379" s="157"/>
      <c r="N379" s="158"/>
      <c r="O379" s="56"/>
      <c r="P379" s="56"/>
      <c r="Q379" s="56"/>
      <c r="R379" s="56"/>
      <c r="S379" s="56"/>
      <c r="T379" s="57"/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T379" s="18" t="s">
        <v>248</v>
      </c>
      <c r="AU379" s="18" t="s">
        <v>81</v>
      </c>
    </row>
    <row r="380" spans="1:65" s="2" customFormat="1" ht="16.5" customHeight="1" x14ac:dyDescent="0.2">
      <c r="A380" s="30"/>
      <c r="B380" s="142"/>
      <c r="C380" s="187" t="s">
        <v>510</v>
      </c>
      <c r="D380" s="187" t="s">
        <v>291</v>
      </c>
      <c r="E380" s="188" t="s">
        <v>511</v>
      </c>
      <c r="F380" s="189" t="s">
        <v>512</v>
      </c>
      <c r="G380" s="190" t="s">
        <v>447</v>
      </c>
      <c r="H380" s="191">
        <v>1</v>
      </c>
      <c r="I380" s="192">
        <v>0</v>
      </c>
      <c r="J380" s="192">
        <f>ROUND(I380*H380,2)</f>
        <v>0</v>
      </c>
      <c r="K380" s="189" t="s">
        <v>1</v>
      </c>
      <c r="L380" s="193"/>
      <c r="M380" s="194" t="s">
        <v>1</v>
      </c>
      <c r="N380" s="195" t="s">
        <v>39</v>
      </c>
      <c r="O380" s="151">
        <v>0</v>
      </c>
      <c r="P380" s="151">
        <f>O380*H380</f>
        <v>0</v>
      </c>
      <c r="Q380" s="151">
        <v>1.2250000000000001</v>
      </c>
      <c r="R380" s="151">
        <f>Q380*H380</f>
        <v>1.2250000000000001</v>
      </c>
      <c r="S380" s="151">
        <v>0</v>
      </c>
      <c r="T380" s="152">
        <f>S380*H380</f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53" t="s">
        <v>231</v>
      </c>
      <c r="AT380" s="153" t="s">
        <v>291</v>
      </c>
      <c r="AU380" s="153" t="s">
        <v>81</v>
      </c>
      <c r="AY380" s="18" t="s">
        <v>160</v>
      </c>
      <c r="BE380" s="154">
        <f>IF(N380="základní",J380,0)</f>
        <v>0</v>
      </c>
      <c r="BF380" s="154">
        <f>IF(N380="snížená",J380,0)</f>
        <v>0</v>
      </c>
      <c r="BG380" s="154">
        <f>IF(N380="zákl. přenesená",J380,0)</f>
        <v>0</v>
      </c>
      <c r="BH380" s="154">
        <f>IF(N380="sníž. přenesená",J380,0)</f>
        <v>0</v>
      </c>
      <c r="BI380" s="154">
        <f>IF(N380="nulová",J380,0)</f>
        <v>0</v>
      </c>
      <c r="BJ380" s="18" t="s">
        <v>19</v>
      </c>
      <c r="BK380" s="154">
        <f>ROUND(I380*H380,2)</f>
        <v>0</v>
      </c>
      <c r="BL380" s="18" t="s">
        <v>167</v>
      </c>
      <c r="BM380" s="153" t="s">
        <v>513</v>
      </c>
    </row>
    <row r="381" spans="1:65" s="2" customFormat="1" x14ac:dyDescent="0.2">
      <c r="A381" s="30"/>
      <c r="B381" s="31"/>
      <c r="C381" s="30"/>
      <c r="D381" s="155" t="s">
        <v>169</v>
      </c>
      <c r="E381" s="30"/>
      <c r="F381" s="156" t="s">
        <v>508</v>
      </c>
      <c r="G381" s="30"/>
      <c r="H381" s="30"/>
      <c r="I381" s="30"/>
      <c r="J381" s="30"/>
      <c r="K381" s="30"/>
      <c r="L381" s="31"/>
      <c r="M381" s="157"/>
      <c r="N381" s="158"/>
      <c r="O381" s="56"/>
      <c r="P381" s="56"/>
      <c r="Q381" s="56"/>
      <c r="R381" s="56"/>
      <c r="S381" s="56"/>
      <c r="T381" s="57"/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T381" s="18" t="s">
        <v>169</v>
      </c>
      <c r="AU381" s="18" t="s">
        <v>81</v>
      </c>
    </row>
    <row r="382" spans="1:65" s="2" customFormat="1" ht="39" x14ac:dyDescent="0.2">
      <c r="A382" s="30"/>
      <c r="B382" s="31"/>
      <c r="C382" s="30"/>
      <c r="D382" s="155" t="s">
        <v>248</v>
      </c>
      <c r="E382" s="30"/>
      <c r="F382" s="186" t="s">
        <v>509</v>
      </c>
      <c r="G382" s="30"/>
      <c r="H382" s="30"/>
      <c r="I382" s="30"/>
      <c r="J382" s="30"/>
      <c r="K382" s="30"/>
      <c r="L382" s="31"/>
      <c r="M382" s="157"/>
      <c r="N382" s="158"/>
      <c r="O382" s="56"/>
      <c r="P382" s="56"/>
      <c r="Q382" s="56"/>
      <c r="R382" s="56"/>
      <c r="S382" s="56"/>
      <c r="T382" s="57"/>
      <c r="U382" s="30"/>
      <c r="V382" s="30"/>
      <c r="W382" s="30"/>
      <c r="X382" s="30"/>
      <c r="Y382" s="30"/>
      <c r="Z382" s="30"/>
      <c r="AA382" s="30"/>
      <c r="AB382" s="30"/>
      <c r="AC382" s="30"/>
      <c r="AD382" s="30"/>
      <c r="AE382" s="30"/>
      <c r="AT382" s="18" t="s">
        <v>248</v>
      </c>
      <c r="AU382" s="18" t="s">
        <v>81</v>
      </c>
    </row>
    <row r="383" spans="1:65" s="2" customFormat="1" ht="16.5" customHeight="1" x14ac:dyDescent="0.2">
      <c r="A383" s="30"/>
      <c r="B383" s="142"/>
      <c r="C383" s="187" t="s">
        <v>514</v>
      </c>
      <c r="D383" s="187" t="s">
        <v>291</v>
      </c>
      <c r="E383" s="188" t="s">
        <v>515</v>
      </c>
      <c r="F383" s="189" t="s">
        <v>516</v>
      </c>
      <c r="G383" s="190" t="s">
        <v>447</v>
      </c>
      <c r="H383" s="191">
        <v>8</v>
      </c>
      <c r="I383" s="192">
        <v>0</v>
      </c>
      <c r="J383" s="192">
        <f>ROUND(I383*H383,2)</f>
        <v>0</v>
      </c>
      <c r="K383" s="189" t="s">
        <v>1</v>
      </c>
      <c r="L383" s="193"/>
      <c r="M383" s="194" t="s">
        <v>1</v>
      </c>
      <c r="N383" s="195" t="s">
        <v>39</v>
      </c>
      <c r="O383" s="151">
        <v>0</v>
      </c>
      <c r="P383" s="151">
        <f>O383*H383</f>
        <v>0</v>
      </c>
      <c r="Q383" s="151">
        <v>1.2250000000000001</v>
      </c>
      <c r="R383" s="151">
        <f>Q383*H383</f>
        <v>9.8000000000000007</v>
      </c>
      <c r="S383" s="151">
        <v>0</v>
      </c>
      <c r="T383" s="152">
        <f>S383*H383</f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53" t="s">
        <v>231</v>
      </c>
      <c r="AT383" s="153" t="s">
        <v>291</v>
      </c>
      <c r="AU383" s="153" t="s">
        <v>81</v>
      </c>
      <c r="AY383" s="18" t="s">
        <v>160</v>
      </c>
      <c r="BE383" s="154">
        <f>IF(N383="základní",J383,0)</f>
        <v>0</v>
      </c>
      <c r="BF383" s="154">
        <f>IF(N383="snížená",J383,0)</f>
        <v>0</v>
      </c>
      <c r="BG383" s="154">
        <f>IF(N383="zákl. přenesená",J383,0)</f>
        <v>0</v>
      </c>
      <c r="BH383" s="154">
        <f>IF(N383="sníž. přenesená",J383,0)</f>
        <v>0</v>
      </c>
      <c r="BI383" s="154">
        <f>IF(N383="nulová",J383,0)</f>
        <v>0</v>
      </c>
      <c r="BJ383" s="18" t="s">
        <v>19</v>
      </c>
      <c r="BK383" s="154">
        <f>ROUND(I383*H383,2)</f>
        <v>0</v>
      </c>
      <c r="BL383" s="18" t="s">
        <v>167</v>
      </c>
      <c r="BM383" s="153" t="s">
        <v>517</v>
      </c>
    </row>
    <row r="384" spans="1:65" s="2" customFormat="1" x14ac:dyDescent="0.2">
      <c r="A384" s="30"/>
      <c r="B384" s="31"/>
      <c r="C384" s="30"/>
      <c r="D384" s="155" t="s">
        <v>169</v>
      </c>
      <c r="E384" s="30"/>
      <c r="F384" s="156" t="s">
        <v>516</v>
      </c>
      <c r="G384" s="30"/>
      <c r="H384" s="30"/>
      <c r="I384" s="30"/>
      <c r="J384" s="30"/>
      <c r="K384" s="30"/>
      <c r="L384" s="31"/>
      <c r="M384" s="157"/>
      <c r="N384" s="158"/>
      <c r="O384" s="56"/>
      <c r="P384" s="56"/>
      <c r="Q384" s="56"/>
      <c r="R384" s="56"/>
      <c r="S384" s="56"/>
      <c r="T384" s="57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T384" s="18" t="s">
        <v>169</v>
      </c>
      <c r="AU384" s="18" t="s">
        <v>81</v>
      </c>
    </row>
    <row r="385" spans="1:65" s="2" customFormat="1" ht="39" x14ac:dyDescent="0.2">
      <c r="A385" s="30"/>
      <c r="B385" s="31"/>
      <c r="C385" s="30"/>
      <c r="D385" s="155" t="s">
        <v>248</v>
      </c>
      <c r="E385" s="30"/>
      <c r="F385" s="186" t="s">
        <v>518</v>
      </c>
      <c r="G385" s="30"/>
      <c r="H385" s="30"/>
      <c r="I385" s="30"/>
      <c r="J385" s="30"/>
      <c r="K385" s="30"/>
      <c r="L385" s="31"/>
      <c r="M385" s="157"/>
      <c r="N385" s="158"/>
      <c r="O385" s="56"/>
      <c r="P385" s="56"/>
      <c r="Q385" s="56"/>
      <c r="R385" s="56"/>
      <c r="S385" s="56"/>
      <c r="T385" s="57"/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T385" s="18" t="s">
        <v>248</v>
      </c>
      <c r="AU385" s="18" t="s">
        <v>81</v>
      </c>
    </row>
    <row r="386" spans="1:65" s="2" customFormat="1" ht="24" customHeight="1" x14ac:dyDescent="0.2">
      <c r="A386" s="30"/>
      <c r="B386" s="142"/>
      <c r="C386" s="143" t="s">
        <v>519</v>
      </c>
      <c r="D386" s="143" t="s">
        <v>162</v>
      </c>
      <c r="E386" s="144" t="s">
        <v>520</v>
      </c>
      <c r="F386" s="145" t="s">
        <v>521</v>
      </c>
      <c r="G386" s="146" t="s">
        <v>186</v>
      </c>
      <c r="H386" s="147">
        <v>7.82</v>
      </c>
      <c r="I386" s="148">
        <v>0</v>
      </c>
      <c r="J386" s="148">
        <f>ROUND(I386*H386,2)</f>
        <v>0</v>
      </c>
      <c r="K386" s="145" t="s">
        <v>166</v>
      </c>
      <c r="L386" s="31"/>
      <c r="M386" s="149" t="s">
        <v>1</v>
      </c>
      <c r="N386" s="150" t="s">
        <v>39</v>
      </c>
      <c r="O386" s="151">
        <v>0.189</v>
      </c>
      <c r="P386" s="151">
        <f>O386*H386</f>
        <v>1.4779800000000001</v>
      </c>
      <c r="Q386" s="151">
        <v>0</v>
      </c>
      <c r="R386" s="151">
        <f>Q386*H386</f>
        <v>0</v>
      </c>
      <c r="S386" s="151">
        <v>0.17699999999999999</v>
      </c>
      <c r="T386" s="152">
        <f>S386*H386</f>
        <v>1.3841399999999999</v>
      </c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R386" s="153" t="s">
        <v>167</v>
      </c>
      <c r="AT386" s="153" t="s">
        <v>162</v>
      </c>
      <c r="AU386" s="153" t="s">
        <v>81</v>
      </c>
      <c r="AY386" s="18" t="s">
        <v>160</v>
      </c>
      <c r="BE386" s="154">
        <f>IF(N386="základní",J386,0)</f>
        <v>0</v>
      </c>
      <c r="BF386" s="154">
        <f>IF(N386="snížená",J386,0)</f>
        <v>0</v>
      </c>
      <c r="BG386" s="154">
        <f>IF(N386="zákl. přenesená",J386,0)</f>
        <v>0</v>
      </c>
      <c r="BH386" s="154">
        <f>IF(N386="sníž. přenesená",J386,0)</f>
        <v>0</v>
      </c>
      <c r="BI386" s="154">
        <f>IF(N386="nulová",J386,0)</f>
        <v>0</v>
      </c>
      <c r="BJ386" s="18" t="s">
        <v>19</v>
      </c>
      <c r="BK386" s="154">
        <f>ROUND(I386*H386,2)</f>
        <v>0</v>
      </c>
      <c r="BL386" s="18" t="s">
        <v>167</v>
      </c>
      <c r="BM386" s="153" t="s">
        <v>522</v>
      </c>
    </row>
    <row r="387" spans="1:65" s="2" customFormat="1" ht="19.5" x14ac:dyDescent="0.2">
      <c r="A387" s="30"/>
      <c r="B387" s="31"/>
      <c r="C387" s="30"/>
      <c r="D387" s="155" t="s">
        <v>169</v>
      </c>
      <c r="E387" s="30"/>
      <c r="F387" s="156" t="s">
        <v>523</v>
      </c>
      <c r="G387" s="30"/>
      <c r="H387" s="30"/>
      <c r="I387" s="30"/>
      <c r="J387" s="30"/>
      <c r="K387" s="30"/>
      <c r="L387" s="31"/>
      <c r="M387" s="157"/>
      <c r="N387" s="158"/>
      <c r="O387" s="56"/>
      <c r="P387" s="56"/>
      <c r="Q387" s="56"/>
      <c r="R387" s="56"/>
      <c r="S387" s="56"/>
      <c r="T387" s="57"/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T387" s="18" t="s">
        <v>169</v>
      </c>
      <c r="AU387" s="18" t="s">
        <v>81</v>
      </c>
    </row>
    <row r="388" spans="1:65" s="13" customFormat="1" x14ac:dyDescent="0.2">
      <c r="B388" s="159"/>
      <c r="D388" s="155" t="s">
        <v>171</v>
      </c>
      <c r="E388" s="160" t="s">
        <v>1</v>
      </c>
      <c r="F388" s="161" t="s">
        <v>703</v>
      </c>
      <c r="H388" s="160" t="s">
        <v>1</v>
      </c>
      <c r="L388" s="159"/>
      <c r="M388" s="162"/>
      <c r="N388" s="163"/>
      <c r="O388" s="163"/>
      <c r="P388" s="163"/>
      <c r="Q388" s="163"/>
      <c r="R388" s="163"/>
      <c r="S388" s="163"/>
      <c r="T388" s="164"/>
      <c r="AT388" s="160" t="s">
        <v>171</v>
      </c>
      <c r="AU388" s="160" t="s">
        <v>81</v>
      </c>
      <c r="AV388" s="13" t="s">
        <v>19</v>
      </c>
      <c r="AW388" s="13" t="s">
        <v>31</v>
      </c>
      <c r="AX388" s="13" t="s">
        <v>74</v>
      </c>
      <c r="AY388" s="160" t="s">
        <v>160</v>
      </c>
    </row>
    <row r="389" spans="1:65" s="14" customFormat="1" x14ac:dyDescent="0.2">
      <c r="B389" s="165"/>
      <c r="D389" s="155" t="s">
        <v>171</v>
      </c>
      <c r="E389" s="166" t="s">
        <v>1</v>
      </c>
      <c r="F389" s="167" t="s">
        <v>704</v>
      </c>
      <c r="H389" s="168">
        <v>5.12</v>
      </c>
      <c r="L389" s="165"/>
      <c r="M389" s="169"/>
      <c r="N389" s="170"/>
      <c r="O389" s="170"/>
      <c r="P389" s="170"/>
      <c r="Q389" s="170"/>
      <c r="R389" s="170"/>
      <c r="S389" s="170"/>
      <c r="T389" s="171"/>
      <c r="AT389" s="166" t="s">
        <v>171</v>
      </c>
      <c r="AU389" s="166" t="s">
        <v>81</v>
      </c>
      <c r="AV389" s="14" t="s">
        <v>81</v>
      </c>
      <c r="AW389" s="14" t="s">
        <v>31</v>
      </c>
      <c r="AX389" s="14" t="s">
        <v>74</v>
      </c>
      <c r="AY389" s="166" t="s">
        <v>160</v>
      </c>
    </row>
    <row r="390" spans="1:65" s="13" customFormat="1" x14ac:dyDescent="0.2">
      <c r="B390" s="159"/>
      <c r="D390" s="155" t="s">
        <v>171</v>
      </c>
      <c r="E390" s="160" t="s">
        <v>1</v>
      </c>
      <c r="F390" s="161" t="s">
        <v>705</v>
      </c>
      <c r="H390" s="160" t="s">
        <v>1</v>
      </c>
      <c r="L390" s="159"/>
      <c r="M390" s="162"/>
      <c r="N390" s="163"/>
      <c r="O390" s="163"/>
      <c r="P390" s="163"/>
      <c r="Q390" s="163"/>
      <c r="R390" s="163"/>
      <c r="S390" s="163"/>
      <c r="T390" s="164"/>
      <c r="AT390" s="160" t="s">
        <v>171</v>
      </c>
      <c r="AU390" s="160" t="s">
        <v>81</v>
      </c>
      <c r="AV390" s="13" t="s">
        <v>19</v>
      </c>
      <c r="AW390" s="13" t="s">
        <v>31</v>
      </c>
      <c r="AX390" s="13" t="s">
        <v>74</v>
      </c>
      <c r="AY390" s="160" t="s">
        <v>160</v>
      </c>
    </row>
    <row r="391" spans="1:65" s="14" customFormat="1" x14ac:dyDescent="0.2">
      <c r="B391" s="165"/>
      <c r="D391" s="155" t="s">
        <v>171</v>
      </c>
      <c r="E391" s="166" t="s">
        <v>1</v>
      </c>
      <c r="F391" s="167" t="s">
        <v>706</v>
      </c>
      <c r="H391" s="168">
        <v>2.7</v>
      </c>
      <c r="L391" s="165"/>
      <c r="M391" s="169"/>
      <c r="N391" s="170"/>
      <c r="O391" s="170"/>
      <c r="P391" s="170"/>
      <c r="Q391" s="170"/>
      <c r="R391" s="170"/>
      <c r="S391" s="170"/>
      <c r="T391" s="171"/>
      <c r="AT391" s="166" t="s">
        <v>171</v>
      </c>
      <c r="AU391" s="166" t="s">
        <v>81</v>
      </c>
      <c r="AV391" s="14" t="s">
        <v>81</v>
      </c>
      <c r="AW391" s="14" t="s">
        <v>31</v>
      </c>
      <c r="AX391" s="14" t="s">
        <v>74</v>
      </c>
      <c r="AY391" s="166" t="s">
        <v>160</v>
      </c>
    </row>
    <row r="392" spans="1:65" s="15" customFormat="1" x14ac:dyDescent="0.2">
      <c r="B392" s="172"/>
      <c r="D392" s="155" t="s">
        <v>171</v>
      </c>
      <c r="E392" s="173" t="s">
        <v>1</v>
      </c>
      <c r="F392" s="174" t="s">
        <v>176</v>
      </c>
      <c r="H392" s="175">
        <v>7.82</v>
      </c>
      <c r="L392" s="172"/>
      <c r="M392" s="176"/>
      <c r="N392" s="177"/>
      <c r="O392" s="177"/>
      <c r="P392" s="177"/>
      <c r="Q392" s="177"/>
      <c r="R392" s="177"/>
      <c r="S392" s="177"/>
      <c r="T392" s="178"/>
      <c r="AT392" s="173" t="s">
        <v>171</v>
      </c>
      <c r="AU392" s="173" t="s">
        <v>81</v>
      </c>
      <c r="AV392" s="15" t="s">
        <v>167</v>
      </c>
      <c r="AW392" s="15" t="s">
        <v>31</v>
      </c>
      <c r="AX392" s="15" t="s">
        <v>19</v>
      </c>
      <c r="AY392" s="173" t="s">
        <v>160</v>
      </c>
    </row>
    <row r="393" spans="1:65" s="12" customFormat="1" ht="22.9" customHeight="1" x14ac:dyDescent="0.2">
      <c r="B393" s="130"/>
      <c r="D393" s="131" t="s">
        <v>73</v>
      </c>
      <c r="E393" s="140" t="s">
        <v>237</v>
      </c>
      <c r="F393" s="140" t="s">
        <v>524</v>
      </c>
      <c r="J393" s="141">
        <f>BK393</f>
        <v>0</v>
      </c>
      <c r="L393" s="130"/>
      <c r="M393" s="134"/>
      <c r="N393" s="135"/>
      <c r="O393" s="135"/>
      <c r="P393" s="136">
        <f>SUM(P394:P428)</f>
        <v>97.265090000000001</v>
      </c>
      <c r="Q393" s="135"/>
      <c r="R393" s="136">
        <f>SUM(R394:R428)</f>
        <v>2.0503680260000001</v>
      </c>
      <c r="S393" s="135"/>
      <c r="T393" s="137">
        <f>SUM(T394:T428)</f>
        <v>37.403424000000008</v>
      </c>
      <c r="AR393" s="131" t="s">
        <v>19</v>
      </c>
      <c r="AT393" s="138" t="s">
        <v>73</v>
      </c>
      <c r="AU393" s="138" t="s">
        <v>19</v>
      </c>
      <c r="AY393" s="131" t="s">
        <v>160</v>
      </c>
      <c r="BK393" s="139">
        <f>SUM(BK394:BK428)</f>
        <v>0</v>
      </c>
    </row>
    <row r="394" spans="1:65" s="2" customFormat="1" ht="24" customHeight="1" x14ac:dyDescent="0.2">
      <c r="A394" s="30"/>
      <c r="B394" s="142"/>
      <c r="C394" s="143" t="s">
        <v>525</v>
      </c>
      <c r="D394" s="143" t="s">
        <v>162</v>
      </c>
      <c r="E394" s="144" t="s">
        <v>526</v>
      </c>
      <c r="F394" s="145" t="s">
        <v>527</v>
      </c>
      <c r="G394" s="146" t="s">
        <v>165</v>
      </c>
      <c r="H394" s="147">
        <v>3.0470000000000002</v>
      </c>
      <c r="I394" s="148">
        <v>0</v>
      </c>
      <c r="J394" s="148">
        <f>ROUND(I394*H394,2)</f>
        <v>0</v>
      </c>
      <c r="K394" s="145" t="s">
        <v>166</v>
      </c>
      <c r="L394" s="31"/>
      <c r="M394" s="149" t="s">
        <v>1</v>
      </c>
      <c r="N394" s="150" t="s">
        <v>39</v>
      </c>
      <c r="O394" s="151">
        <v>0.23</v>
      </c>
      <c r="P394" s="151">
        <f>O394*H394</f>
        <v>0.70081000000000004</v>
      </c>
      <c r="Q394" s="151">
        <v>6.3000000000000003E-4</v>
      </c>
      <c r="R394" s="151">
        <f>Q394*H394</f>
        <v>1.9196100000000002E-3</v>
      </c>
      <c r="S394" s="151">
        <v>0</v>
      </c>
      <c r="T394" s="152">
        <f>S394*H394</f>
        <v>0</v>
      </c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  <c r="AE394" s="30"/>
      <c r="AR394" s="153" t="s">
        <v>167</v>
      </c>
      <c r="AT394" s="153" t="s">
        <v>162</v>
      </c>
      <c r="AU394" s="153" t="s">
        <v>81</v>
      </c>
      <c r="AY394" s="18" t="s">
        <v>160</v>
      </c>
      <c r="BE394" s="154">
        <f>IF(N394="základní",J394,0)</f>
        <v>0</v>
      </c>
      <c r="BF394" s="154">
        <f>IF(N394="snížená",J394,0)</f>
        <v>0</v>
      </c>
      <c r="BG394" s="154">
        <f>IF(N394="zákl. přenesená",J394,0)</f>
        <v>0</v>
      </c>
      <c r="BH394" s="154">
        <f>IF(N394="sníž. přenesená",J394,0)</f>
        <v>0</v>
      </c>
      <c r="BI394" s="154">
        <f>IF(N394="nulová",J394,0)</f>
        <v>0</v>
      </c>
      <c r="BJ394" s="18" t="s">
        <v>19</v>
      </c>
      <c r="BK394" s="154">
        <f>ROUND(I394*H394,2)</f>
        <v>0</v>
      </c>
      <c r="BL394" s="18" t="s">
        <v>167</v>
      </c>
      <c r="BM394" s="153" t="s">
        <v>528</v>
      </c>
    </row>
    <row r="395" spans="1:65" s="2" customFormat="1" ht="19.5" x14ac:dyDescent="0.2">
      <c r="A395" s="30"/>
      <c r="B395" s="31"/>
      <c r="C395" s="30"/>
      <c r="D395" s="155" t="s">
        <v>169</v>
      </c>
      <c r="E395" s="30"/>
      <c r="F395" s="156" t="s">
        <v>529</v>
      </c>
      <c r="G395" s="30"/>
      <c r="H395" s="30"/>
      <c r="I395" s="30"/>
      <c r="J395" s="30"/>
      <c r="K395" s="30"/>
      <c r="L395" s="31"/>
      <c r="M395" s="157"/>
      <c r="N395" s="158"/>
      <c r="O395" s="56"/>
      <c r="P395" s="56"/>
      <c r="Q395" s="56"/>
      <c r="R395" s="56"/>
      <c r="S395" s="56"/>
      <c r="T395" s="57"/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T395" s="18" t="s">
        <v>169</v>
      </c>
      <c r="AU395" s="18" t="s">
        <v>81</v>
      </c>
    </row>
    <row r="396" spans="1:65" s="13" customFormat="1" x14ac:dyDescent="0.2">
      <c r="B396" s="159"/>
      <c r="D396" s="155" t="s">
        <v>171</v>
      </c>
      <c r="E396" s="160" t="s">
        <v>1</v>
      </c>
      <c r="F396" s="161" t="s">
        <v>530</v>
      </c>
      <c r="H396" s="160" t="s">
        <v>1</v>
      </c>
      <c r="L396" s="159"/>
      <c r="M396" s="162"/>
      <c r="N396" s="163"/>
      <c r="O396" s="163"/>
      <c r="P396" s="163"/>
      <c r="Q396" s="163"/>
      <c r="R396" s="163"/>
      <c r="S396" s="163"/>
      <c r="T396" s="164"/>
      <c r="AT396" s="160" t="s">
        <v>171</v>
      </c>
      <c r="AU396" s="160" t="s">
        <v>81</v>
      </c>
      <c r="AV396" s="13" t="s">
        <v>19</v>
      </c>
      <c r="AW396" s="13" t="s">
        <v>31</v>
      </c>
      <c r="AX396" s="13" t="s">
        <v>74</v>
      </c>
      <c r="AY396" s="160" t="s">
        <v>160</v>
      </c>
    </row>
    <row r="397" spans="1:65" s="14" customFormat="1" x14ac:dyDescent="0.2">
      <c r="B397" s="165"/>
      <c r="D397" s="155" t="s">
        <v>171</v>
      </c>
      <c r="E397" s="166" t="s">
        <v>1</v>
      </c>
      <c r="F397" s="167" t="s">
        <v>707</v>
      </c>
      <c r="H397" s="168">
        <v>2.5379999999999998</v>
      </c>
      <c r="L397" s="165"/>
      <c r="M397" s="169"/>
      <c r="N397" s="170"/>
      <c r="O397" s="170"/>
      <c r="P397" s="170"/>
      <c r="Q397" s="170"/>
      <c r="R397" s="170"/>
      <c r="S397" s="170"/>
      <c r="T397" s="171"/>
      <c r="AT397" s="166" t="s">
        <v>171</v>
      </c>
      <c r="AU397" s="166" t="s">
        <v>81</v>
      </c>
      <c r="AV397" s="14" t="s">
        <v>81</v>
      </c>
      <c r="AW397" s="14" t="s">
        <v>31</v>
      </c>
      <c r="AX397" s="14" t="s">
        <v>74</v>
      </c>
      <c r="AY397" s="166" t="s">
        <v>160</v>
      </c>
    </row>
    <row r="398" spans="1:65" s="13" customFormat="1" x14ac:dyDescent="0.2">
      <c r="B398" s="159"/>
      <c r="D398" s="155" t="s">
        <v>171</v>
      </c>
      <c r="E398" s="160" t="s">
        <v>1</v>
      </c>
      <c r="F398" s="161" t="s">
        <v>174</v>
      </c>
      <c r="H398" s="160" t="s">
        <v>1</v>
      </c>
      <c r="L398" s="159"/>
      <c r="M398" s="162"/>
      <c r="N398" s="163"/>
      <c r="O398" s="163"/>
      <c r="P398" s="163"/>
      <c r="Q398" s="163"/>
      <c r="R398" s="163"/>
      <c r="S398" s="163"/>
      <c r="T398" s="164"/>
      <c r="AT398" s="160" t="s">
        <v>171</v>
      </c>
      <c r="AU398" s="160" t="s">
        <v>81</v>
      </c>
      <c r="AV398" s="13" t="s">
        <v>19</v>
      </c>
      <c r="AW398" s="13" t="s">
        <v>31</v>
      </c>
      <c r="AX398" s="13" t="s">
        <v>74</v>
      </c>
      <c r="AY398" s="160" t="s">
        <v>160</v>
      </c>
    </row>
    <row r="399" spans="1:65" s="14" customFormat="1" x14ac:dyDescent="0.2">
      <c r="B399" s="165"/>
      <c r="D399" s="155" t="s">
        <v>171</v>
      </c>
      <c r="E399" s="166" t="s">
        <v>1</v>
      </c>
      <c r="F399" s="167" t="s">
        <v>708</v>
      </c>
      <c r="H399" s="168">
        <v>0.50900000000000001</v>
      </c>
      <c r="L399" s="165"/>
      <c r="M399" s="169"/>
      <c r="N399" s="170"/>
      <c r="O399" s="170"/>
      <c r="P399" s="170"/>
      <c r="Q399" s="170"/>
      <c r="R399" s="170"/>
      <c r="S399" s="170"/>
      <c r="T399" s="171"/>
      <c r="AT399" s="166" t="s">
        <v>171</v>
      </c>
      <c r="AU399" s="166" t="s">
        <v>81</v>
      </c>
      <c r="AV399" s="14" t="s">
        <v>81</v>
      </c>
      <c r="AW399" s="14" t="s">
        <v>31</v>
      </c>
      <c r="AX399" s="14" t="s">
        <v>74</v>
      </c>
      <c r="AY399" s="166" t="s">
        <v>160</v>
      </c>
    </row>
    <row r="400" spans="1:65" s="15" customFormat="1" x14ac:dyDescent="0.2">
      <c r="B400" s="172"/>
      <c r="D400" s="155" t="s">
        <v>171</v>
      </c>
      <c r="E400" s="173" t="s">
        <v>1</v>
      </c>
      <c r="F400" s="174" t="s">
        <v>176</v>
      </c>
      <c r="H400" s="175">
        <v>3.0470000000000002</v>
      </c>
      <c r="L400" s="172"/>
      <c r="M400" s="176"/>
      <c r="N400" s="177"/>
      <c r="O400" s="177"/>
      <c r="P400" s="177"/>
      <c r="Q400" s="177"/>
      <c r="R400" s="177"/>
      <c r="S400" s="177"/>
      <c r="T400" s="178"/>
      <c r="AT400" s="173" t="s">
        <v>171</v>
      </c>
      <c r="AU400" s="173" t="s">
        <v>81</v>
      </c>
      <c r="AV400" s="15" t="s">
        <v>167</v>
      </c>
      <c r="AW400" s="15" t="s">
        <v>31</v>
      </c>
      <c r="AX400" s="15" t="s">
        <v>19</v>
      </c>
      <c r="AY400" s="173" t="s">
        <v>160</v>
      </c>
    </row>
    <row r="401" spans="1:65" s="2" customFormat="1" ht="24" customHeight="1" x14ac:dyDescent="0.2">
      <c r="A401" s="30"/>
      <c r="B401" s="142"/>
      <c r="C401" s="143" t="s">
        <v>533</v>
      </c>
      <c r="D401" s="143" t="s">
        <v>162</v>
      </c>
      <c r="E401" s="144" t="s">
        <v>534</v>
      </c>
      <c r="F401" s="145" t="s">
        <v>535</v>
      </c>
      <c r="G401" s="146" t="s">
        <v>186</v>
      </c>
      <c r="H401" s="147">
        <v>11.284000000000001</v>
      </c>
      <c r="I401" s="148">
        <v>0</v>
      </c>
      <c r="J401" s="148">
        <f>ROUND(I401*H401,2)</f>
        <v>0</v>
      </c>
      <c r="K401" s="145" t="s">
        <v>166</v>
      </c>
      <c r="L401" s="31"/>
      <c r="M401" s="149" t="s">
        <v>1</v>
      </c>
      <c r="N401" s="150" t="s">
        <v>39</v>
      </c>
      <c r="O401" s="151">
        <v>0.24</v>
      </c>
      <c r="P401" s="151">
        <f>O401*H401</f>
        <v>2.7081599999999999</v>
      </c>
      <c r="Q401" s="151">
        <v>1.74E-4</v>
      </c>
      <c r="R401" s="151">
        <f>Q401*H401</f>
        <v>1.9634159999999999E-3</v>
      </c>
      <c r="S401" s="151">
        <v>0</v>
      </c>
      <c r="T401" s="152">
        <f>S401*H401</f>
        <v>0</v>
      </c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R401" s="153" t="s">
        <v>167</v>
      </c>
      <c r="AT401" s="153" t="s">
        <v>162</v>
      </c>
      <c r="AU401" s="153" t="s">
        <v>81</v>
      </c>
      <c r="AY401" s="18" t="s">
        <v>160</v>
      </c>
      <c r="BE401" s="154">
        <f>IF(N401="základní",J401,0)</f>
        <v>0</v>
      </c>
      <c r="BF401" s="154">
        <f>IF(N401="snížená",J401,0)</f>
        <v>0</v>
      </c>
      <c r="BG401" s="154">
        <f>IF(N401="zákl. přenesená",J401,0)</f>
        <v>0</v>
      </c>
      <c r="BH401" s="154">
        <f>IF(N401="sníž. přenesená",J401,0)</f>
        <v>0</v>
      </c>
      <c r="BI401" s="154">
        <f>IF(N401="nulová",J401,0)</f>
        <v>0</v>
      </c>
      <c r="BJ401" s="18" t="s">
        <v>19</v>
      </c>
      <c r="BK401" s="154">
        <f>ROUND(I401*H401,2)</f>
        <v>0</v>
      </c>
      <c r="BL401" s="18" t="s">
        <v>167</v>
      </c>
      <c r="BM401" s="153" t="s">
        <v>536</v>
      </c>
    </row>
    <row r="402" spans="1:65" s="2" customFormat="1" ht="19.5" x14ac:dyDescent="0.2">
      <c r="A402" s="30"/>
      <c r="B402" s="31"/>
      <c r="C402" s="30"/>
      <c r="D402" s="155" t="s">
        <v>169</v>
      </c>
      <c r="E402" s="30"/>
      <c r="F402" s="156" t="s">
        <v>537</v>
      </c>
      <c r="G402" s="30"/>
      <c r="H402" s="30"/>
      <c r="I402" s="30"/>
      <c r="J402" s="30"/>
      <c r="K402" s="30"/>
      <c r="L402" s="31"/>
      <c r="M402" s="157"/>
      <c r="N402" s="158"/>
      <c r="O402" s="56"/>
      <c r="P402" s="56"/>
      <c r="Q402" s="56"/>
      <c r="R402" s="56"/>
      <c r="S402" s="56"/>
      <c r="T402" s="57"/>
      <c r="U402" s="30"/>
      <c r="V402" s="30"/>
      <c r="W402" s="30"/>
      <c r="X402" s="30"/>
      <c r="Y402" s="30"/>
      <c r="Z402" s="30"/>
      <c r="AA402" s="30"/>
      <c r="AB402" s="30"/>
      <c r="AC402" s="30"/>
      <c r="AD402" s="30"/>
      <c r="AE402" s="30"/>
      <c r="AT402" s="18" t="s">
        <v>169</v>
      </c>
      <c r="AU402" s="18" t="s">
        <v>81</v>
      </c>
    </row>
    <row r="403" spans="1:65" s="13" customFormat="1" x14ac:dyDescent="0.2">
      <c r="B403" s="159"/>
      <c r="D403" s="155" t="s">
        <v>171</v>
      </c>
      <c r="E403" s="160" t="s">
        <v>1</v>
      </c>
      <c r="F403" s="161" t="s">
        <v>530</v>
      </c>
      <c r="H403" s="160" t="s">
        <v>1</v>
      </c>
      <c r="L403" s="159"/>
      <c r="M403" s="162"/>
      <c r="N403" s="163"/>
      <c r="O403" s="163"/>
      <c r="P403" s="163"/>
      <c r="Q403" s="163"/>
      <c r="R403" s="163"/>
      <c r="S403" s="163"/>
      <c r="T403" s="164"/>
      <c r="AT403" s="160" t="s">
        <v>171</v>
      </c>
      <c r="AU403" s="160" t="s">
        <v>81</v>
      </c>
      <c r="AV403" s="13" t="s">
        <v>19</v>
      </c>
      <c r="AW403" s="13" t="s">
        <v>31</v>
      </c>
      <c r="AX403" s="13" t="s">
        <v>74</v>
      </c>
      <c r="AY403" s="160" t="s">
        <v>160</v>
      </c>
    </row>
    <row r="404" spans="1:65" s="14" customFormat="1" x14ac:dyDescent="0.2">
      <c r="B404" s="165"/>
      <c r="D404" s="155" t="s">
        <v>171</v>
      </c>
      <c r="E404" s="166" t="s">
        <v>1</v>
      </c>
      <c r="F404" s="167" t="s">
        <v>709</v>
      </c>
      <c r="H404" s="168">
        <v>9.4</v>
      </c>
      <c r="L404" s="165"/>
      <c r="M404" s="169"/>
      <c r="N404" s="170"/>
      <c r="O404" s="170"/>
      <c r="P404" s="170"/>
      <c r="Q404" s="170"/>
      <c r="R404" s="170"/>
      <c r="S404" s="170"/>
      <c r="T404" s="171"/>
      <c r="AT404" s="166" t="s">
        <v>171</v>
      </c>
      <c r="AU404" s="166" t="s">
        <v>81</v>
      </c>
      <c r="AV404" s="14" t="s">
        <v>81</v>
      </c>
      <c r="AW404" s="14" t="s">
        <v>31</v>
      </c>
      <c r="AX404" s="14" t="s">
        <v>74</v>
      </c>
      <c r="AY404" s="166" t="s">
        <v>160</v>
      </c>
    </row>
    <row r="405" spans="1:65" s="13" customFormat="1" x14ac:dyDescent="0.2">
      <c r="B405" s="159"/>
      <c r="D405" s="155" t="s">
        <v>171</v>
      </c>
      <c r="E405" s="160" t="s">
        <v>1</v>
      </c>
      <c r="F405" s="161" t="s">
        <v>174</v>
      </c>
      <c r="H405" s="160" t="s">
        <v>1</v>
      </c>
      <c r="L405" s="159"/>
      <c r="M405" s="162"/>
      <c r="N405" s="163"/>
      <c r="O405" s="163"/>
      <c r="P405" s="163"/>
      <c r="Q405" s="163"/>
      <c r="R405" s="163"/>
      <c r="S405" s="163"/>
      <c r="T405" s="164"/>
      <c r="AT405" s="160" t="s">
        <v>171</v>
      </c>
      <c r="AU405" s="160" t="s">
        <v>81</v>
      </c>
      <c r="AV405" s="13" t="s">
        <v>19</v>
      </c>
      <c r="AW405" s="13" t="s">
        <v>31</v>
      </c>
      <c r="AX405" s="13" t="s">
        <v>74</v>
      </c>
      <c r="AY405" s="160" t="s">
        <v>160</v>
      </c>
    </row>
    <row r="406" spans="1:65" s="14" customFormat="1" x14ac:dyDescent="0.2">
      <c r="B406" s="165"/>
      <c r="D406" s="155" t="s">
        <v>171</v>
      </c>
      <c r="E406" s="166" t="s">
        <v>1</v>
      </c>
      <c r="F406" s="167" t="s">
        <v>532</v>
      </c>
      <c r="H406" s="168">
        <v>1.8839999999999999</v>
      </c>
      <c r="L406" s="165"/>
      <c r="M406" s="169"/>
      <c r="N406" s="170"/>
      <c r="O406" s="170"/>
      <c r="P406" s="170"/>
      <c r="Q406" s="170"/>
      <c r="R406" s="170"/>
      <c r="S406" s="170"/>
      <c r="T406" s="171"/>
      <c r="AT406" s="166" t="s">
        <v>171</v>
      </c>
      <c r="AU406" s="166" t="s">
        <v>81</v>
      </c>
      <c r="AV406" s="14" t="s">
        <v>81</v>
      </c>
      <c r="AW406" s="14" t="s">
        <v>31</v>
      </c>
      <c r="AX406" s="14" t="s">
        <v>74</v>
      </c>
      <c r="AY406" s="166" t="s">
        <v>160</v>
      </c>
    </row>
    <row r="407" spans="1:65" s="15" customFormat="1" x14ac:dyDescent="0.2">
      <c r="B407" s="172"/>
      <c r="D407" s="155" t="s">
        <v>171</v>
      </c>
      <c r="E407" s="173" t="s">
        <v>1</v>
      </c>
      <c r="F407" s="174" t="s">
        <v>176</v>
      </c>
      <c r="H407" s="175">
        <v>11.284000000000001</v>
      </c>
      <c r="L407" s="172"/>
      <c r="M407" s="176"/>
      <c r="N407" s="177"/>
      <c r="O407" s="177"/>
      <c r="P407" s="177"/>
      <c r="Q407" s="177"/>
      <c r="R407" s="177"/>
      <c r="S407" s="177"/>
      <c r="T407" s="178"/>
      <c r="AT407" s="173" t="s">
        <v>171</v>
      </c>
      <c r="AU407" s="173" t="s">
        <v>81</v>
      </c>
      <c r="AV407" s="15" t="s">
        <v>167</v>
      </c>
      <c r="AW407" s="15" t="s">
        <v>31</v>
      </c>
      <c r="AX407" s="15" t="s">
        <v>19</v>
      </c>
      <c r="AY407" s="173" t="s">
        <v>160</v>
      </c>
    </row>
    <row r="408" spans="1:65" s="2" customFormat="1" ht="24" customHeight="1" x14ac:dyDescent="0.2">
      <c r="A408" s="30"/>
      <c r="B408" s="142"/>
      <c r="C408" s="143" t="s">
        <v>538</v>
      </c>
      <c r="D408" s="143" t="s">
        <v>162</v>
      </c>
      <c r="E408" s="144" t="s">
        <v>539</v>
      </c>
      <c r="F408" s="145" t="s">
        <v>540</v>
      </c>
      <c r="G408" s="146" t="s">
        <v>447</v>
      </c>
      <c r="H408" s="147">
        <v>1</v>
      </c>
      <c r="I408" s="148">
        <v>0</v>
      </c>
      <c r="J408" s="148">
        <f>ROUND(I408*H408,2)</f>
        <v>0</v>
      </c>
      <c r="K408" s="145" t="s">
        <v>166</v>
      </c>
      <c r="L408" s="31"/>
      <c r="M408" s="149" t="s">
        <v>1</v>
      </c>
      <c r="N408" s="150" t="s">
        <v>39</v>
      </c>
      <c r="O408" s="151">
        <v>1.2649999999999999</v>
      </c>
      <c r="P408" s="151">
        <f>O408*H408</f>
        <v>1.2649999999999999</v>
      </c>
      <c r="Q408" s="151">
        <v>6.4850000000000003E-3</v>
      </c>
      <c r="R408" s="151">
        <f>Q408*H408</f>
        <v>6.4850000000000003E-3</v>
      </c>
      <c r="S408" s="151">
        <v>0</v>
      </c>
      <c r="T408" s="152">
        <f>S408*H408</f>
        <v>0</v>
      </c>
      <c r="U408" s="30"/>
      <c r="V408" s="30"/>
      <c r="W408" s="30"/>
      <c r="X408" s="30"/>
      <c r="Y408" s="30"/>
      <c r="Z408" s="30"/>
      <c r="AA408" s="30"/>
      <c r="AB408" s="30"/>
      <c r="AC408" s="30"/>
      <c r="AD408" s="30"/>
      <c r="AE408" s="30"/>
      <c r="AR408" s="153" t="s">
        <v>167</v>
      </c>
      <c r="AT408" s="153" t="s">
        <v>162</v>
      </c>
      <c r="AU408" s="153" t="s">
        <v>81</v>
      </c>
      <c r="AY408" s="18" t="s">
        <v>160</v>
      </c>
      <c r="BE408" s="154">
        <f>IF(N408="základní",J408,0)</f>
        <v>0</v>
      </c>
      <c r="BF408" s="154">
        <f>IF(N408="snížená",J408,0)</f>
        <v>0</v>
      </c>
      <c r="BG408" s="154">
        <f>IF(N408="zákl. přenesená",J408,0)</f>
        <v>0</v>
      </c>
      <c r="BH408" s="154">
        <f>IF(N408="sníž. přenesená",J408,0)</f>
        <v>0</v>
      </c>
      <c r="BI408" s="154">
        <f>IF(N408="nulová",J408,0)</f>
        <v>0</v>
      </c>
      <c r="BJ408" s="18" t="s">
        <v>19</v>
      </c>
      <c r="BK408" s="154">
        <f>ROUND(I408*H408,2)</f>
        <v>0</v>
      </c>
      <c r="BL408" s="18" t="s">
        <v>167</v>
      </c>
      <c r="BM408" s="153" t="s">
        <v>541</v>
      </c>
    </row>
    <row r="409" spans="1:65" s="2" customFormat="1" ht="19.5" x14ac:dyDescent="0.2">
      <c r="A409" s="30"/>
      <c r="B409" s="31"/>
      <c r="C409" s="30"/>
      <c r="D409" s="155" t="s">
        <v>169</v>
      </c>
      <c r="E409" s="30"/>
      <c r="F409" s="156" t="s">
        <v>542</v>
      </c>
      <c r="G409" s="30"/>
      <c r="H409" s="30"/>
      <c r="I409" s="30"/>
      <c r="J409" s="30"/>
      <c r="K409" s="30"/>
      <c r="L409" s="31"/>
      <c r="M409" s="157"/>
      <c r="N409" s="158"/>
      <c r="O409" s="56"/>
      <c r="P409" s="56"/>
      <c r="Q409" s="56"/>
      <c r="R409" s="56"/>
      <c r="S409" s="56"/>
      <c r="T409" s="57"/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T409" s="18" t="s">
        <v>169</v>
      </c>
      <c r="AU409" s="18" t="s">
        <v>81</v>
      </c>
    </row>
    <row r="410" spans="1:65" s="13" customFormat="1" x14ac:dyDescent="0.2">
      <c r="B410" s="159"/>
      <c r="D410" s="155" t="s">
        <v>171</v>
      </c>
      <c r="E410" s="160" t="s">
        <v>1</v>
      </c>
      <c r="F410" s="161" t="s">
        <v>543</v>
      </c>
      <c r="H410" s="160" t="s">
        <v>1</v>
      </c>
      <c r="L410" s="159"/>
      <c r="M410" s="162"/>
      <c r="N410" s="163"/>
      <c r="O410" s="163"/>
      <c r="P410" s="163"/>
      <c r="Q410" s="163"/>
      <c r="R410" s="163"/>
      <c r="S410" s="163"/>
      <c r="T410" s="164"/>
      <c r="AT410" s="160" t="s">
        <v>171</v>
      </c>
      <c r="AU410" s="160" t="s">
        <v>81</v>
      </c>
      <c r="AV410" s="13" t="s">
        <v>19</v>
      </c>
      <c r="AW410" s="13" t="s">
        <v>31</v>
      </c>
      <c r="AX410" s="13" t="s">
        <v>74</v>
      </c>
      <c r="AY410" s="160" t="s">
        <v>160</v>
      </c>
    </row>
    <row r="411" spans="1:65" s="14" customFormat="1" x14ac:dyDescent="0.2">
      <c r="B411" s="165"/>
      <c r="D411" s="155" t="s">
        <v>171</v>
      </c>
      <c r="E411" s="166" t="s">
        <v>1</v>
      </c>
      <c r="F411" s="167" t="s">
        <v>19</v>
      </c>
      <c r="H411" s="168">
        <v>1</v>
      </c>
      <c r="L411" s="165"/>
      <c r="M411" s="169"/>
      <c r="N411" s="170"/>
      <c r="O411" s="170"/>
      <c r="P411" s="170"/>
      <c r="Q411" s="170"/>
      <c r="R411" s="170"/>
      <c r="S411" s="170"/>
      <c r="T411" s="171"/>
      <c r="AT411" s="166" t="s">
        <v>171</v>
      </c>
      <c r="AU411" s="166" t="s">
        <v>81</v>
      </c>
      <c r="AV411" s="14" t="s">
        <v>81</v>
      </c>
      <c r="AW411" s="14" t="s">
        <v>31</v>
      </c>
      <c r="AX411" s="14" t="s">
        <v>74</v>
      </c>
      <c r="AY411" s="166" t="s">
        <v>160</v>
      </c>
    </row>
    <row r="412" spans="1:65" s="15" customFormat="1" x14ac:dyDescent="0.2">
      <c r="B412" s="172"/>
      <c r="D412" s="155" t="s">
        <v>171</v>
      </c>
      <c r="E412" s="173" t="s">
        <v>1</v>
      </c>
      <c r="F412" s="174" t="s">
        <v>176</v>
      </c>
      <c r="H412" s="175">
        <v>1</v>
      </c>
      <c r="L412" s="172"/>
      <c r="M412" s="176"/>
      <c r="N412" s="177"/>
      <c r="O412" s="177"/>
      <c r="P412" s="177"/>
      <c r="Q412" s="177"/>
      <c r="R412" s="177"/>
      <c r="S412" s="177"/>
      <c r="T412" s="178"/>
      <c r="AT412" s="173" t="s">
        <v>171</v>
      </c>
      <c r="AU412" s="173" t="s">
        <v>81</v>
      </c>
      <c r="AV412" s="15" t="s">
        <v>167</v>
      </c>
      <c r="AW412" s="15" t="s">
        <v>31</v>
      </c>
      <c r="AX412" s="15" t="s">
        <v>19</v>
      </c>
      <c r="AY412" s="173" t="s">
        <v>160</v>
      </c>
    </row>
    <row r="413" spans="1:65" s="2" customFormat="1" ht="24" customHeight="1" x14ac:dyDescent="0.2">
      <c r="A413" s="30"/>
      <c r="B413" s="142"/>
      <c r="C413" s="143" t="s">
        <v>544</v>
      </c>
      <c r="D413" s="143" t="s">
        <v>162</v>
      </c>
      <c r="E413" s="144" t="s">
        <v>710</v>
      </c>
      <c r="F413" s="145" t="s">
        <v>711</v>
      </c>
      <c r="G413" s="146" t="s">
        <v>179</v>
      </c>
      <c r="H413" s="147">
        <v>0.42399999999999999</v>
      </c>
      <c r="I413" s="148">
        <v>0</v>
      </c>
      <c r="J413" s="148">
        <f>ROUND(I413*H413,2)</f>
        <v>0</v>
      </c>
      <c r="K413" s="145" t="s">
        <v>166</v>
      </c>
      <c r="L413" s="31"/>
      <c r="M413" s="149" t="s">
        <v>1</v>
      </c>
      <c r="N413" s="150" t="s">
        <v>39</v>
      </c>
      <c r="O413" s="151">
        <v>4.38</v>
      </c>
      <c r="P413" s="151">
        <f>O413*H413</f>
        <v>1.8571199999999999</v>
      </c>
      <c r="Q413" s="151">
        <v>0</v>
      </c>
      <c r="R413" s="151">
        <f>Q413*H413</f>
        <v>0</v>
      </c>
      <c r="S413" s="151">
        <v>1E-3</v>
      </c>
      <c r="T413" s="152">
        <f>S413*H413</f>
        <v>4.2400000000000001E-4</v>
      </c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R413" s="153" t="s">
        <v>167</v>
      </c>
      <c r="AT413" s="153" t="s">
        <v>162</v>
      </c>
      <c r="AU413" s="153" t="s">
        <v>81</v>
      </c>
      <c r="AY413" s="18" t="s">
        <v>160</v>
      </c>
      <c r="BE413" s="154">
        <f>IF(N413="základní",J413,0)</f>
        <v>0</v>
      </c>
      <c r="BF413" s="154">
        <f>IF(N413="snížená",J413,0)</f>
        <v>0</v>
      </c>
      <c r="BG413" s="154">
        <f>IF(N413="zákl. přenesená",J413,0)</f>
        <v>0</v>
      </c>
      <c r="BH413" s="154">
        <f>IF(N413="sníž. přenesená",J413,0)</f>
        <v>0</v>
      </c>
      <c r="BI413" s="154">
        <f>IF(N413="nulová",J413,0)</f>
        <v>0</v>
      </c>
      <c r="BJ413" s="18" t="s">
        <v>19</v>
      </c>
      <c r="BK413" s="154">
        <f>ROUND(I413*H413,2)</f>
        <v>0</v>
      </c>
      <c r="BL413" s="18" t="s">
        <v>167</v>
      </c>
      <c r="BM413" s="153" t="s">
        <v>712</v>
      </c>
    </row>
    <row r="414" spans="1:65" s="2" customFormat="1" ht="19.5" x14ac:dyDescent="0.2">
      <c r="A414" s="30"/>
      <c r="B414" s="31"/>
      <c r="C414" s="30"/>
      <c r="D414" s="155" t="s">
        <v>169</v>
      </c>
      <c r="E414" s="30"/>
      <c r="F414" s="156" t="s">
        <v>713</v>
      </c>
      <c r="G414" s="30"/>
      <c r="H414" s="30"/>
      <c r="I414" s="30"/>
      <c r="J414" s="30"/>
      <c r="K414" s="30"/>
      <c r="L414" s="31"/>
      <c r="M414" s="157"/>
      <c r="N414" s="158"/>
      <c r="O414" s="56"/>
      <c r="P414" s="56"/>
      <c r="Q414" s="56"/>
      <c r="R414" s="56"/>
      <c r="S414" s="56"/>
      <c r="T414" s="57"/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T414" s="18" t="s">
        <v>169</v>
      </c>
      <c r="AU414" s="18" t="s">
        <v>81</v>
      </c>
    </row>
    <row r="415" spans="1:65" s="13" customFormat="1" x14ac:dyDescent="0.2">
      <c r="B415" s="159"/>
      <c r="D415" s="155" t="s">
        <v>171</v>
      </c>
      <c r="E415" s="160" t="s">
        <v>1</v>
      </c>
      <c r="F415" s="161" t="s">
        <v>714</v>
      </c>
      <c r="H415" s="160" t="s">
        <v>1</v>
      </c>
      <c r="L415" s="159"/>
      <c r="M415" s="162"/>
      <c r="N415" s="163"/>
      <c r="O415" s="163"/>
      <c r="P415" s="163"/>
      <c r="Q415" s="163"/>
      <c r="R415" s="163"/>
      <c r="S415" s="163"/>
      <c r="T415" s="164"/>
      <c r="AT415" s="160" t="s">
        <v>171</v>
      </c>
      <c r="AU415" s="160" t="s">
        <v>81</v>
      </c>
      <c r="AV415" s="13" t="s">
        <v>19</v>
      </c>
      <c r="AW415" s="13" t="s">
        <v>31</v>
      </c>
      <c r="AX415" s="13" t="s">
        <v>74</v>
      </c>
      <c r="AY415" s="160" t="s">
        <v>160</v>
      </c>
    </row>
    <row r="416" spans="1:65" s="14" customFormat="1" x14ac:dyDescent="0.2">
      <c r="B416" s="165"/>
      <c r="D416" s="155" t="s">
        <v>171</v>
      </c>
      <c r="E416" s="166" t="s">
        <v>1</v>
      </c>
      <c r="F416" s="167" t="s">
        <v>715</v>
      </c>
      <c r="H416" s="168">
        <v>0.42399999999999999</v>
      </c>
      <c r="L416" s="165"/>
      <c r="M416" s="169"/>
      <c r="N416" s="170"/>
      <c r="O416" s="170"/>
      <c r="P416" s="170"/>
      <c r="Q416" s="170"/>
      <c r="R416" s="170"/>
      <c r="S416" s="170"/>
      <c r="T416" s="171"/>
      <c r="AT416" s="166" t="s">
        <v>171</v>
      </c>
      <c r="AU416" s="166" t="s">
        <v>81</v>
      </c>
      <c r="AV416" s="14" t="s">
        <v>81</v>
      </c>
      <c r="AW416" s="14" t="s">
        <v>31</v>
      </c>
      <c r="AX416" s="14" t="s">
        <v>19</v>
      </c>
      <c r="AY416" s="166" t="s">
        <v>160</v>
      </c>
    </row>
    <row r="417" spans="1:65" s="2" customFormat="1" ht="16.5" customHeight="1" x14ac:dyDescent="0.2">
      <c r="A417" s="30"/>
      <c r="B417" s="142"/>
      <c r="C417" s="143" t="s">
        <v>555</v>
      </c>
      <c r="D417" s="143" t="s">
        <v>162</v>
      </c>
      <c r="E417" s="144" t="s">
        <v>716</v>
      </c>
      <c r="F417" s="145" t="s">
        <v>717</v>
      </c>
      <c r="G417" s="146" t="s">
        <v>186</v>
      </c>
      <c r="H417" s="147">
        <v>6</v>
      </c>
      <c r="I417" s="148">
        <v>0</v>
      </c>
      <c r="J417" s="148">
        <f>ROUND(I417*H417,2)</f>
        <v>0</v>
      </c>
      <c r="K417" s="145" t="s">
        <v>166</v>
      </c>
      <c r="L417" s="31"/>
      <c r="M417" s="149" t="s">
        <v>1</v>
      </c>
      <c r="N417" s="150" t="s">
        <v>39</v>
      </c>
      <c r="O417" s="151">
        <v>0.28699999999999998</v>
      </c>
      <c r="P417" s="151">
        <f>O417*H417</f>
        <v>1.722</v>
      </c>
      <c r="Q417" s="151">
        <v>0</v>
      </c>
      <c r="R417" s="151">
        <f>Q417*H417</f>
        <v>0</v>
      </c>
      <c r="S417" s="151">
        <v>5.0000000000000001E-4</v>
      </c>
      <c r="T417" s="152">
        <f>S417*H417</f>
        <v>3.0000000000000001E-3</v>
      </c>
      <c r="U417" s="30"/>
      <c r="V417" s="30"/>
      <c r="W417" s="30"/>
      <c r="X417" s="30"/>
      <c r="Y417" s="30"/>
      <c r="Z417" s="30"/>
      <c r="AA417" s="30"/>
      <c r="AB417" s="30"/>
      <c r="AC417" s="30"/>
      <c r="AD417" s="30"/>
      <c r="AE417" s="30"/>
      <c r="AR417" s="153" t="s">
        <v>167</v>
      </c>
      <c r="AT417" s="153" t="s">
        <v>162</v>
      </c>
      <c r="AU417" s="153" t="s">
        <v>81</v>
      </c>
      <c r="AY417" s="18" t="s">
        <v>160</v>
      </c>
      <c r="BE417" s="154">
        <f>IF(N417="základní",J417,0)</f>
        <v>0</v>
      </c>
      <c r="BF417" s="154">
        <f>IF(N417="snížená",J417,0)</f>
        <v>0</v>
      </c>
      <c r="BG417" s="154">
        <f>IF(N417="zákl. přenesená",J417,0)</f>
        <v>0</v>
      </c>
      <c r="BH417" s="154">
        <f>IF(N417="sníž. přenesená",J417,0)</f>
        <v>0</v>
      </c>
      <c r="BI417" s="154">
        <f>IF(N417="nulová",J417,0)</f>
        <v>0</v>
      </c>
      <c r="BJ417" s="18" t="s">
        <v>19</v>
      </c>
      <c r="BK417" s="154">
        <f>ROUND(I417*H417,2)</f>
        <v>0</v>
      </c>
      <c r="BL417" s="18" t="s">
        <v>167</v>
      </c>
      <c r="BM417" s="153" t="s">
        <v>718</v>
      </c>
    </row>
    <row r="418" spans="1:65" s="2" customFormat="1" x14ac:dyDescent="0.2">
      <c r="A418" s="30"/>
      <c r="B418" s="31"/>
      <c r="C418" s="30"/>
      <c r="D418" s="155" t="s">
        <v>169</v>
      </c>
      <c r="E418" s="30"/>
      <c r="F418" s="156" t="s">
        <v>719</v>
      </c>
      <c r="G418" s="30"/>
      <c r="H418" s="30"/>
      <c r="I418" s="30"/>
      <c r="J418" s="30"/>
      <c r="K418" s="30"/>
      <c r="L418" s="31"/>
      <c r="M418" s="157"/>
      <c r="N418" s="158"/>
      <c r="O418" s="56"/>
      <c r="P418" s="56"/>
      <c r="Q418" s="56"/>
      <c r="R418" s="56"/>
      <c r="S418" s="56"/>
      <c r="T418" s="57"/>
      <c r="U418" s="30"/>
      <c r="V418" s="30"/>
      <c r="W418" s="30"/>
      <c r="X418" s="30"/>
      <c r="Y418" s="30"/>
      <c r="Z418" s="30"/>
      <c r="AA418" s="30"/>
      <c r="AB418" s="30"/>
      <c r="AC418" s="30"/>
      <c r="AD418" s="30"/>
      <c r="AE418" s="30"/>
      <c r="AT418" s="18" t="s">
        <v>169</v>
      </c>
      <c r="AU418" s="18" t="s">
        <v>81</v>
      </c>
    </row>
    <row r="419" spans="1:65" s="2" customFormat="1" ht="16.5" customHeight="1" x14ac:dyDescent="0.2">
      <c r="A419" s="30"/>
      <c r="B419" s="142"/>
      <c r="C419" s="143" t="s">
        <v>560</v>
      </c>
      <c r="D419" s="143" t="s">
        <v>162</v>
      </c>
      <c r="E419" s="144" t="s">
        <v>545</v>
      </c>
      <c r="F419" s="145" t="s">
        <v>546</v>
      </c>
      <c r="G419" s="146" t="s">
        <v>179</v>
      </c>
      <c r="H419" s="147">
        <v>17</v>
      </c>
      <c r="I419" s="148">
        <v>0</v>
      </c>
      <c r="J419" s="148">
        <f>ROUND(I419*H419,2)</f>
        <v>0</v>
      </c>
      <c r="K419" s="145" t="s">
        <v>166</v>
      </c>
      <c r="L419" s="31"/>
      <c r="M419" s="149" t="s">
        <v>1</v>
      </c>
      <c r="N419" s="150" t="s">
        <v>39</v>
      </c>
      <c r="O419" s="151">
        <v>5.2359999999999998</v>
      </c>
      <c r="P419" s="151">
        <f>O419*H419</f>
        <v>89.012</v>
      </c>
      <c r="Q419" s="151">
        <v>0.12</v>
      </c>
      <c r="R419" s="151">
        <f>Q419*H419</f>
        <v>2.04</v>
      </c>
      <c r="S419" s="151">
        <v>2.2000000000000002</v>
      </c>
      <c r="T419" s="152">
        <f>S419*H419</f>
        <v>37.400000000000006</v>
      </c>
      <c r="U419" s="30"/>
      <c r="V419" s="30"/>
      <c r="W419" s="30"/>
      <c r="X419" s="30"/>
      <c r="Y419" s="30"/>
      <c r="Z419" s="30"/>
      <c r="AA419" s="30"/>
      <c r="AB419" s="30"/>
      <c r="AC419" s="30"/>
      <c r="AD419" s="30"/>
      <c r="AE419" s="30"/>
      <c r="AR419" s="153" t="s">
        <v>167</v>
      </c>
      <c r="AT419" s="153" t="s">
        <v>162</v>
      </c>
      <c r="AU419" s="153" t="s">
        <v>81</v>
      </c>
      <c r="AY419" s="18" t="s">
        <v>160</v>
      </c>
      <c r="BE419" s="154">
        <f>IF(N419="základní",J419,0)</f>
        <v>0</v>
      </c>
      <c r="BF419" s="154">
        <f>IF(N419="snížená",J419,0)</f>
        <v>0</v>
      </c>
      <c r="BG419" s="154">
        <f>IF(N419="zákl. přenesená",J419,0)</f>
        <v>0</v>
      </c>
      <c r="BH419" s="154">
        <f>IF(N419="sníž. přenesená",J419,0)</f>
        <v>0</v>
      </c>
      <c r="BI419" s="154">
        <f>IF(N419="nulová",J419,0)</f>
        <v>0</v>
      </c>
      <c r="BJ419" s="18" t="s">
        <v>19</v>
      </c>
      <c r="BK419" s="154">
        <f>ROUND(I419*H419,2)</f>
        <v>0</v>
      </c>
      <c r="BL419" s="18" t="s">
        <v>167</v>
      </c>
      <c r="BM419" s="153" t="s">
        <v>547</v>
      </c>
    </row>
    <row r="420" spans="1:65" s="2" customFormat="1" x14ac:dyDescent="0.2">
      <c r="A420" s="30"/>
      <c r="B420" s="31"/>
      <c r="C420" s="30"/>
      <c r="D420" s="155" t="s">
        <v>169</v>
      </c>
      <c r="E420" s="30"/>
      <c r="F420" s="156" t="s">
        <v>548</v>
      </c>
      <c r="G420" s="30"/>
      <c r="H420" s="30"/>
      <c r="I420" s="30"/>
      <c r="J420" s="30"/>
      <c r="K420" s="30"/>
      <c r="L420" s="31"/>
      <c r="M420" s="157"/>
      <c r="N420" s="158"/>
      <c r="O420" s="56"/>
      <c r="P420" s="56"/>
      <c r="Q420" s="56"/>
      <c r="R420" s="56"/>
      <c r="S420" s="56"/>
      <c r="T420" s="57"/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T420" s="18" t="s">
        <v>169</v>
      </c>
      <c r="AU420" s="18" t="s">
        <v>81</v>
      </c>
    </row>
    <row r="421" spans="1:65" s="13" customFormat="1" x14ac:dyDescent="0.2">
      <c r="B421" s="159"/>
      <c r="D421" s="155" t="s">
        <v>171</v>
      </c>
      <c r="E421" s="160" t="s">
        <v>1</v>
      </c>
      <c r="F421" s="161" t="s">
        <v>667</v>
      </c>
      <c r="H421" s="160" t="s">
        <v>1</v>
      </c>
      <c r="L421" s="159"/>
      <c r="M421" s="162"/>
      <c r="N421" s="163"/>
      <c r="O421" s="163"/>
      <c r="P421" s="163"/>
      <c r="Q421" s="163"/>
      <c r="R421" s="163"/>
      <c r="S421" s="163"/>
      <c r="T421" s="164"/>
      <c r="AT421" s="160" t="s">
        <v>171</v>
      </c>
      <c r="AU421" s="160" t="s">
        <v>81</v>
      </c>
      <c r="AV421" s="13" t="s">
        <v>19</v>
      </c>
      <c r="AW421" s="13" t="s">
        <v>31</v>
      </c>
      <c r="AX421" s="13" t="s">
        <v>74</v>
      </c>
      <c r="AY421" s="160" t="s">
        <v>160</v>
      </c>
    </row>
    <row r="422" spans="1:65" s="14" customFormat="1" x14ac:dyDescent="0.2">
      <c r="B422" s="165"/>
      <c r="D422" s="155" t="s">
        <v>171</v>
      </c>
      <c r="E422" s="166" t="s">
        <v>1</v>
      </c>
      <c r="F422" s="167" t="s">
        <v>720</v>
      </c>
      <c r="H422" s="168">
        <v>14.234</v>
      </c>
      <c r="L422" s="165"/>
      <c r="M422" s="169"/>
      <c r="N422" s="170"/>
      <c r="O422" s="170"/>
      <c r="P422" s="170"/>
      <c r="Q422" s="170"/>
      <c r="R422" s="170"/>
      <c r="S422" s="170"/>
      <c r="T422" s="171"/>
      <c r="AT422" s="166" t="s">
        <v>171</v>
      </c>
      <c r="AU422" s="166" t="s">
        <v>81</v>
      </c>
      <c r="AV422" s="14" t="s">
        <v>81</v>
      </c>
      <c r="AW422" s="14" t="s">
        <v>31</v>
      </c>
      <c r="AX422" s="14" t="s">
        <v>74</v>
      </c>
      <c r="AY422" s="166" t="s">
        <v>160</v>
      </c>
    </row>
    <row r="423" spans="1:65" s="13" customFormat="1" x14ac:dyDescent="0.2">
      <c r="B423" s="159"/>
      <c r="D423" s="155" t="s">
        <v>171</v>
      </c>
      <c r="E423" s="160" t="s">
        <v>1</v>
      </c>
      <c r="F423" s="161" t="s">
        <v>219</v>
      </c>
      <c r="H423" s="160" t="s">
        <v>1</v>
      </c>
      <c r="L423" s="159"/>
      <c r="M423" s="162"/>
      <c r="N423" s="163"/>
      <c r="O423" s="163"/>
      <c r="P423" s="163"/>
      <c r="Q423" s="163"/>
      <c r="R423" s="163"/>
      <c r="S423" s="163"/>
      <c r="T423" s="164"/>
      <c r="AT423" s="160" t="s">
        <v>171</v>
      </c>
      <c r="AU423" s="160" t="s">
        <v>81</v>
      </c>
      <c r="AV423" s="13" t="s">
        <v>19</v>
      </c>
      <c r="AW423" s="13" t="s">
        <v>31</v>
      </c>
      <c r="AX423" s="13" t="s">
        <v>74</v>
      </c>
      <c r="AY423" s="160" t="s">
        <v>160</v>
      </c>
    </row>
    <row r="424" spans="1:65" s="14" customFormat="1" x14ac:dyDescent="0.2">
      <c r="B424" s="165"/>
      <c r="D424" s="155" t="s">
        <v>171</v>
      </c>
      <c r="E424" s="166" t="s">
        <v>1</v>
      </c>
      <c r="F424" s="167" t="s">
        <v>721</v>
      </c>
      <c r="H424" s="168">
        <v>0.85099999999999998</v>
      </c>
      <c r="L424" s="165"/>
      <c r="M424" s="169"/>
      <c r="N424" s="170"/>
      <c r="O424" s="170"/>
      <c r="P424" s="170"/>
      <c r="Q424" s="170"/>
      <c r="R424" s="170"/>
      <c r="S424" s="170"/>
      <c r="T424" s="171"/>
      <c r="AT424" s="166" t="s">
        <v>171</v>
      </c>
      <c r="AU424" s="166" t="s">
        <v>81</v>
      </c>
      <c r="AV424" s="14" t="s">
        <v>81</v>
      </c>
      <c r="AW424" s="14" t="s">
        <v>31</v>
      </c>
      <c r="AX424" s="14" t="s">
        <v>74</v>
      </c>
      <c r="AY424" s="166" t="s">
        <v>160</v>
      </c>
    </row>
    <row r="425" spans="1:65" s="13" customFormat="1" x14ac:dyDescent="0.2">
      <c r="B425" s="159"/>
      <c r="D425" s="155" t="s">
        <v>171</v>
      </c>
      <c r="E425" s="160" t="s">
        <v>1</v>
      </c>
      <c r="F425" s="161" t="s">
        <v>221</v>
      </c>
      <c r="H425" s="160" t="s">
        <v>1</v>
      </c>
      <c r="L425" s="159"/>
      <c r="M425" s="162"/>
      <c r="N425" s="163"/>
      <c r="O425" s="163"/>
      <c r="P425" s="163"/>
      <c r="Q425" s="163"/>
      <c r="R425" s="163"/>
      <c r="S425" s="163"/>
      <c r="T425" s="164"/>
      <c r="AT425" s="160" t="s">
        <v>171</v>
      </c>
      <c r="AU425" s="160" t="s">
        <v>81</v>
      </c>
      <c r="AV425" s="13" t="s">
        <v>19</v>
      </c>
      <c r="AW425" s="13" t="s">
        <v>31</v>
      </c>
      <c r="AX425" s="13" t="s">
        <v>74</v>
      </c>
      <c r="AY425" s="160" t="s">
        <v>160</v>
      </c>
    </row>
    <row r="426" spans="1:65" s="14" customFormat="1" x14ac:dyDescent="0.2">
      <c r="B426" s="165"/>
      <c r="D426" s="155" t="s">
        <v>171</v>
      </c>
      <c r="E426" s="166" t="s">
        <v>1</v>
      </c>
      <c r="F426" s="167" t="s">
        <v>722</v>
      </c>
      <c r="H426" s="168">
        <v>0.94399999999999995</v>
      </c>
      <c r="L426" s="165"/>
      <c r="M426" s="169"/>
      <c r="N426" s="170"/>
      <c r="O426" s="170"/>
      <c r="P426" s="170"/>
      <c r="Q426" s="170"/>
      <c r="R426" s="170"/>
      <c r="S426" s="170"/>
      <c r="T426" s="171"/>
      <c r="AT426" s="166" t="s">
        <v>171</v>
      </c>
      <c r="AU426" s="166" t="s">
        <v>81</v>
      </c>
      <c r="AV426" s="14" t="s">
        <v>81</v>
      </c>
      <c r="AW426" s="14" t="s">
        <v>31</v>
      </c>
      <c r="AX426" s="14" t="s">
        <v>74</v>
      </c>
      <c r="AY426" s="166" t="s">
        <v>160</v>
      </c>
    </row>
    <row r="427" spans="1:65" s="14" customFormat="1" x14ac:dyDescent="0.2">
      <c r="B427" s="165"/>
      <c r="D427" s="155" t="s">
        <v>171</v>
      </c>
      <c r="E427" s="166" t="s">
        <v>1</v>
      </c>
      <c r="F427" s="167" t="s">
        <v>723</v>
      </c>
      <c r="H427" s="168">
        <v>0.97099999999999997</v>
      </c>
      <c r="L427" s="165"/>
      <c r="M427" s="169"/>
      <c r="N427" s="170"/>
      <c r="O427" s="170"/>
      <c r="P427" s="170"/>
      <c r="Q427" s="170"/>
      <c r="R427" s="170"/>
      <c r="S427" s="170"/>
      <c r="T427" s="171"/>
      <c r="AT427" s="166" t="s">
        <v>171</v>
      </c>
      <c r="AU427" s="166" t="s">
        <v>81</v>
      </c>
      <c r="AV427" s="14" t="s">
        <v>81</v>
      </c>
      <c r="AW427" s="14" t="s">
        <v>31</v>
      </c>
      <c r="AX427" s="14" t="s">
        <v>74</v>
      </c>
      <c r="AY427" s="166" t="s">
        <v>160</v>
      </c>
    </row>
    <row r="428" spans="1:65" s="15" customFormat="1" x14ac:dyDescent="0.2">
      <c r="B428" s="172"/>
      <c r="D428" s="155" t="s">
        <v>171</v>
      </c>
      <c r="E428" s="173" t="s">
        <v>1</v>
      </c>
      <c r="F428" s="174" t="s">
        <v>176</v>
      </c>
      <c r="H428" s="175">
        <v>17</v>
      </c>
      <c r="L428" s="172"/>
      <c r="M428" s="176"/>
      <c r="N428" s="177"/>
      <c r="O428" s="177"/>
      <c r="P428" s="177"/>
      <c r="Q428" s="177"/>
      <c r="R428" s="177"/>
      <c r="S428" s="177"/>
      <c r="T428" s="178"/>
      <c r="AT428" s="173" t="s">
        <v>171</v>
      </c>
      <c r="AU428" s="173" t="s">
        <v>81</v>
      </c>
      <c r="AV428" s="15" t="s">
        <v>167</v>
      </c>
      <c r="AW428" s="15" t="s">
        <v>31</v>
      </c>
      <c r="AX428" s="15" t="s">
        <v>19</v>
      </c>
      <c r="AY428" s="173" t="s">
        <v>160</v>
      </c>
    </row>
    <row r="429" spans="1:65" s="12" customFormat="1" ht="22.9" customHeight="1" x14ac:dyDescent="0.2">
      <c r="B429" s="130"/>
      <c r="D429" s="131" t="s">
        <v>73</v>
      </c>
      <c r="E429" s="140" t="s">
        <v>553</v>
      </c>
      <c r="F429" s="140" t="s">
        <v>554</v>
      </c>
      <c r="J429" s="141">
        <f>BK429</f>
        <v>0</v>
      </c>
      <c r="L429" s="130"/>
      <c r="M429" s="134"/>
      <c r="N429" s="135"/>
      <c r="O429" s="135"/>
      <c r="P429" s="136">
        <f>SUM(P430:P442)</f>
        <v>19.083695999999996</v>
      </c>
      <c r="Q429" s="135"/>
      <c r="R429" s="136">
        <f>SUM(R430:R442)</f>
        <v>0</v>
      </c>
      <c r="S429" s="135"/>
      <c r="T429" s="137">
        <f>SUM(T430:T442)</f>
        <v>0</v>
      </c>
      <c r="AR429" s="131" t="s">
        <v>19</v>
      </c>
      <c r="AT429" s="138" t="s">
        <v>73</v>
      </c>
      <c r="AU429" s="138" t="s">
        <v>19</v>
      </c>
      <c r="AY429" s="131" t="s">
        <v>160</v>
      </c>
      <c r="BK429" s="139">
        <f>SUM(BK430:BK442)</f>
        <v>0</v>
      </c>
    </row>
    <row r="430" spans="1:65" s="2" customFormat="1" ht="24" customHeight="1" x14ac:dyDescent="0.2">
      <c r="A430" s="30"/>
      <c r="B430" s="142"/>
      <c r="C430" s="143" t="s">
        <v>566</v>
      </c>
      <c r="D430" s="143" t="s">
        <v>162</v>
      </c>
      <c r="E430" s="144" t="s">
        <v>556</v>
      </c>
      <c r="F430" s="145" t="s">
        <v>557</v>
      </c>
      <c r="G430" s="146" t="s">
        <v>245</v>
      </c>
      <c r="H430" s="147">
        <v>38.787999999999997</v>
      </c>
      <c r="I430" s="148">
        <v>0</v>
      </c>
      <c r="J430" s="148">
        <f>ROUND(I430*H430,2)</f>
        <v>0</v>
      </c>
      <c r="K430" s="145" t="s">
        <v>166</v>
      </c>
      <c r="L430" s="31"/>
      <c r="M430" s="149" t="s">
        <v>1</v>
      </c>
      <c r="N430" s="150" t="s">
        <v>39</v>
      </c>
      <c r="O430" s="151">
        <v>0.24</v>
      </c>
      <c r="P430" s="151">
        <f>O430*H430</f>
        <v>9.3091199999999983</v>
      </c>
      <c r="Q430" s="151">
        <v>0</v>
      </c>
      <c r="R430" s="151">
        <f>Q430*H430</f>
        <v>0</v>
      </c>
      <c r="S430" s="151">
        <v>0</v>
      </c>
      <c r="T430" s="152">
        <f>S430*H430</f>
        <v>0</v>
      </c>
      <c r="U430" s="30"/>
      <c r="V430" s="30"/>
      <c r="W430" s="30"/>
      <c r="X430" s="30"/>
      <c r="Y430" s="30"/>
      <c r="Z430" s="30"/>
      <c r="AA430" s="30"/>
      <c r="AB430" s="30"/>
      <c r="AC430" s="30"/>
      <c r="AD430" s="30"/>
      <c r="AE430" s="30"/>
      <c r="AR430" s="153" t="s">
        <v>167</v>
      </c>
      <c r="AT430" s="153" t="s">
        <v>162</v>
      </c>
      <c r="AU430" s="153" t="s">
        <v>81</v>
      </c>
      <c r="AY430" s="18" t="s">
        <v>160</v>
      </c>
      <c r="BE430" s="154">
        <f>IF(N430="základní",J430,0)</f>
        <v>0</v>
      </c>
      <c r="BF430" s="154">
        <f>IF(N430="snížená",J430,0)</f>
        <v>0</v>
      </c>
      <c r="BG430" s="154">
        <f>IF(N430="zákl. přenesená",J430,0)</f>
        <v>0</v>
      </c>
      <c r="BH430" s="154">
        <f>IF(N430="sníž. přenesená",J430,0)</f>
        <v>0</v>
      </c>
      <c r="BI430" s="154">
        <f>IF(N430="nulová",J430,0)</f>
        <v>0</v>
      </c>
      <c r="BJ430" s="18" t="s">
        <v>19</v>
      </c>
      <c r="BK430" s="154">
        <f>ROUND(I430*H430,2)</f>
        <v>0</v>
      </c>
      <c r="BL430" s="18" t="s">
        <v>167</v>
      </c>
      <c r="BM430" s="153" t="s">
        <v>558</v>
      </c>
    </row>
    <row r="431" spans="1:65" s="2" customFormat="1" ht="19.5" x14ac:dyDescent="0.2">
      <c r="A431" s="30"/>
      <c r="B431" s="31"/>
      <c r="C431" s="30"/>
      <c r="D431" s="155" t="s">
        <v>169</v>
      </c>
      <c r="E431" s="30"/>
      <c r="F431" s="156" t="s">
        <v>559</v>
      </c>
      <c r="G431" s="30"/>
      <c r="H431" s="30"/>
      <c r="I431" s="30"/>
      <c r="J431" s="30"/>
      <c r="K431" s="30"/>
      <c r="L431" s="31"/>
      <c r="M431" s="157"/>
      <c r="N431" s="158"/>
      <c r="O431" s="56"/>
      <c r="P431" s="56"/>
      <c r="Q431" s="56"/>
      <c r="R431" s="56"/>
      <c r="S431" s="56"/>
      <c r="T431" s="57"/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  <c r="AE431" s="30"/>
      <c r="AT431" s="18" t="s">
        <v>169</v>
      </c>
      <c r="AU431" s="18" t="s">
        <v>81</v>
      </c>
    </row>
    <row r="432" spans="1:65" s="2" customFormat="1" ht="16.5" customHeight="1" x14ac:dyDescent="0.2">
      <c r="A432" s="30"/>
      <c r="B432" s="142"/>
      <c r="C432" s="143" t="s">
        <v>571</v>
      </c>
      <c r="D432" s="143" t="s">
        <v>162</v>
      </c>
      <c r="E432" s="144" t="s">
        <v>561</v>
      </c>
      <c r="F432" s="145" t="s">
        <v>562</v>
      </c>
      <c r="G432" s="146" t="s">
        <v>245</v>
      </c>
      <c r="H432" s="147">
        <v>853.33600000000001</v>
      </c>
      <c r="I432" s="148">
        <v>0</v>
      </c>
      <c r="J432" s="148">
        <f>ROUND(I432*H432,2)</f>
        <v>0</v>
      </c>
      <c r="K432" s="145" t="s">
        <v>166</v>
      </c>
      <c r="L432" s="31"/>
      <c r="M432" s="149" t="s">
        <v>1</v>
      </c>
      <c r="N432" s="150" t="s">
        <v>39</v>
      </c>
      <c r="O432" s="151">
        <v>4.0000000000000001E-3</v>
      </c>
      <c r="P432" s="151">
        <f>O432*H432</f>
        <v>3.4133439999999999</v>
      </c>
      <c r="Q432" s="151">
        <v>0</v>
      </c>
      <c r="R432" s="151">
        <f>Q432*H432</f>
        <v>0</v>
      </c>
      <c r="S432" s="151">
        <v>0</v>
      </c>
      <c r="T432" s="152">
        <f>S432*H432</f>
        <v>0</v>
      </c>
      <c r="U432" s="30"/>
      <c r="V432" s="30"/>
      <c r="W432" s="30"/>
      <c r="X432" s="30"/>
      <c r="Y432" s="30"/>
      <c r="Z432" s="30"/>
      <c r="AA432" s="30"/>
      <c r="AB432" s="30"/>
      <c r="AC432" s="30"/>
      <c r="AD432" s="30"/>
      <c r="AE432" s="30"/>
      <c r="AR432" s="153" t="s">
        <v>167</v>
      </c>
      <c r="AT432" s="153" t="s">
        <v>162</v>
      </c>
      <c r="AU432" s="153" t="s">
        <v>81</v>
      </c>
      <c r="AY432" s="18" t="s">
        <v>160</v>
      </c>
      <c r="BE432" s="154">
        <f>IF(N432="základní",J432,0)</f>
        <v>0</v>
      </c>
      <c r="BF432" s="154">
        <f>IF(N432="snížená",J432,0)</f>
        <v>0</v>
      </c>
      <c r="BG432" s="154">
        <f>IF(N432="zákl. přenesená",J432,0)</f>
        <v>0</v>
      </c>
      <c r="BH432" s="154">
        <f>IF(N432="sníž. přenesená",J432,0)</f>
        <v>0</v>
      </c>
      <c r="BI432" s="154">
        <f>IF(N432="nulová",J432,0)</f>
        <v>0</v>
      </c>
      <c r="BJ432" s="18" t="s">
        <v>19</v>
      </c>
      <c r="BK432" s="154">
        <f>ROUND(I432*H432,2)</f>
        <v>0</v>
      </c>
      <c r="BL432" s="18" t="s">
        <v>167</v>
      </c>
      <c r="BM432" s="153" t="s">
        <v>563</v>
      </c>
    </row>
    <row r="433" spans="1:65" s="2" customFormat="1" ht="29.25" x14ac:dyDescent="0.2">
      <c r="A433" s="30"/>
      <c r="B433" s="31"/>
      <c r="C433" s="30"/>
      <c r="D433" s="155" t="s">
        <v>169</v>
      </c>
      <c r="E433" s="30"/>
      <c r="F433" s="156" t="s">
        <v>564</v>
      </c>
      <c r="G433" s="30"/>
      <c r="H433" s="30"/>
      <c r="I433" s="30"/>
      <c r="J433" s="30"/>
      <c r="K433" s="30"/>
      <c r="L433" s="31"/>
      <c r="M433" s="157"/>
      <c r="N433" s="158"/>
      <c r="O433" s="56"/>
      <c r="P433" s="56"/>
      <c r="Q433" s="56"/>
      <c r="R433" s="56"/>
      <c r="S433" s="56"/>
      <c r="T433" s="57"/>
      <c r="U433" s="30"/>
      <c r="V433" s="30"/>
      <c r="W433" s="30"/>
      <c r="X433" s="30"/>
      <c r="Y433" s="30"/>
      <c r="Z433" s="30"/>
      <c r="AA433" s="30"/>
      <c r="AB433" s="30"/>
      <c r="AC433" s="30"/>
      <c r="AD433" s="30"/>
      <c r="AE433" s="30"/>
      <c r="AT433" s="18" t="s">
        <v>169</v>
      </c>
      <c r="AU433" s="18" t="s">
        <v>81</v>
      </c>
    </row>
    <row r="434" spans="1:65" s="14" customFormat="1" x14ac:dyDescent="0.2">
      <c r="B434" s="165"/>
      <c r="D434" s="155" t="s">
        <v>171</v>
      </c>
      <c r="E434" s="166" t="s">
        <v>1</v>
      </c>
      <c r="F434" s="167" t="s">
        <v>724</v>
      </c>
      <c r="H434" s="168">
        <v>853.33600000000001</v>
      </c>
      <c r="L434" s="165"/>
      <c r="M434" s="169"/>
      <c r="N434" s="170"/>
      <c r="O434" s="170"/>
      <c r="P434" s="170"/>
      <c r="Q434" s="170"/>
      <c r="R434" s="170"/>
      <c r="S434" s="170"/>
      <c r="T434" s="171"/>
      <c r="AT434" s="166" t="s">
        <v>171</v>
      </c>
      <c r="AU434" s="166" t="s">
        <v>81</v>
      </c>
      <c r="AV434" s="14" t="s">
        <v>81</v>
      </c>
      <c r="AW434" s="14" t="s">
        <v>31</v>
      </c>
      <c r="AX434" s="14" t="s">
        <v>19</v>
      </c>
      <c r="AY434" s="166" t="s">
        <v>160</v>
      </c>
    </row>
    <row r="435" spans="1:65" s="2" customFormat="1" ht="24" customHeight="1" x14ac:dyDescent="0.2">
      <c r="A435" s="30"/>
      <c r="B435" s="142"/>
      <c r="C435" s="143" t="s">
        <v>576</v>
      </c>
      <c r="D435" s="143" t="s">
        <v>162</v>
      </c>
      <c r="E435" s="144" t="s">
        <v>567</v>
      </c>
      <c r="F435" s="145" t="s">
        <v>568</v>
      </c>
      <c r="G435" s="146" t="s">
        <v>245</v>
      </c>
      <c r="H435" s="147">
        <v>38.787999999999997</v>
      </c>
      <c r="I435" s="148">
        <v>0</v>
      </c>
      <c r="J435" s="148">
        <f>ROUND(I435*H435,2)</f>
        <v>0</v>
      </c>
      <c r="K435" s="145" t="s">
        <v>166</v>
      </c>
      <c r="L435" s="31"/>
      <c r="M435" s="149" t="s">
        <v>1</v>
      </c>
      <c r="N435" s="150" t="s">
        <v>39</v>
      </c>
      <c r="O435" s="151">
        <v>0.16400000000000001</v>
      </c>
      <c r="P435" s="151">
        <f>O435*H435</f>
        <v>6.3612319999999993</v>
      </c>
      <c r="Q435" s="151">
        <v>0</v>
      </c>
      <c r="R435" s="151">
        <f>Q435*H435</f>
        <v>0</v>
      </c>
      <c r="S435" s="151">
        <v>0</v>
      </c>
      <c r="T435" s="152">
        <f>S435*H435</f>
        <v>0</v>
      </c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R435" s="153" t="s">
        <v>167</v>
      </c>
      <c r="AT435" s="153" t="s">
        <v>162</v>
      </c>
      <c r="AU435" s="153" t="s">
        <v>81</v>
      </c>
      <c r="AY435" s="18" t="s">
        <v>160</v>
      </c>
      <c r="BE435" s="154">
        <f>IF(N435="základní",J435,0)</f>
        <v>0</v>
      </c>
      <c r="BF435" s="154">
        <f>IF(N435="snížená",J435,0)</f>
        <v>0</v>
      </c>
      <c r="BG435" s="154">
        <f>IF(N435="zákl. přenesená",J435,0)</f>
        <v>0</v>
      </c>
      <c r="BH435" s="154">
        <f>IF(N435="sníž. přenesená",J435,0)</f>
        <v>0</v>
      </c>
      <c r="BI435" s="154">
        <f>IF(N435="nulová",J435,0)</f>
        <v>0</v>
      </c>
      <c r="BJ435" s="18" t="s">
        <v>19</v>
      </c>
      <c r="BK435" s="154">
        <f>ROUND(I435*H435,2)</f>
        <v>0</v>
      </c>
      <c r="BL435" s="18" t="s">
        <v>167</v>
      </c>
      <c r="BM435" s="153" t="s">
        <v>569</v>
      </c>
    </row>
    <row r="436" spans="1:65" s="2" customFormat="1" ht="19.5" x14ac:dyDescent="0.2">
      <c r="A436" s="30"/>
      <c r="B436" s="31"/>
      <c r="C436" s="30"/>
      <c r="D436" s="155" t="s">
        <v>169</v>
      </c>
      <c r="E436" s="30"/>
      <c r="F436" s="156" t="s">
        <v>570</v>
      </c>
      <c r="G436" s="30"/>
      <c r="H436" s="30"/>
      <c r="I436" s="30"/>
      <c r="J436" s="30"/>
      <c r="K436" s="30"/>
      <c r="L436" s="31"/>
      <c r="M436" s="157"/>
      <c r="N436" s="158"/>
      <c r="O436" s="56"/>
      <c r="P436" s="56"/>
      <c r="Q436" s="56"/>
      <c r="R436" s="56"/>
      <c r="S436" s="56"/>
      <c r="T436" s="57"/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T436" s="18" t="s">
        <v>169</v>
      </c>
      <c r="AU436" s="18" t="s">
        <v>81</v>
      </c>
    </row>
    <row r="437" spans="1:65" s="2" customFormat="1" ht="24" customHeight="1" x14ac:dyDescent="0.2">
      <c r="A437" s="30"/>
      <c r="B437" s="142"/>
      <c r="C437" s="143" t="s">
        <v>583</v>
      </c>
      <c r="D437" s="143" t="s">
        <v>162</v>
      </c>
      <c r="E437" s="144" t="s">
        <v>572</v>
      </c>
      <c r="F437" s="145" t="s">
        <v>573</v>
      </c>
      <c r="G437" s="146" t="s">
        <v>245</v>
      </c>
      <c r="H437" s="147">
        <v>37.4</v>
      </c>
      <c r="I437" s="148">
        <v>0</v>
      </c>
      <c r="J437" s="148">
        <f>ROUND(I437*H437,2)</f>
        <v>0</v>
      </c>
      <c r="K437" s="145" t="s">
        <v>166</v>
      </c>
      <c r="L437" s="31"/>
      <c r="M437" s="149" t="s">
        <v>1</v>
      </c>
      <c r="N437" s="150" t="s">
        <v>39</v>
      </c>
      <c r="O437" s="151">
        <v>0</v>
      </c>
      <c r="P437" s="151">
        <f>O437*H437</f>
        <v>0</v>
      </c>
      <c r="Q437" s="151">
        <v>0</v>
      </c>
      <c r="R437" s="151">
        <f>Q437*H437</f>
        <v>0</v>
      </c>
      <c r="S437" s="151">
        <v>0</v>
      </c>
      <c r="T437" s="152">
        <f>S437*H437</f>
        <v>0</v>
      </c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R437" s="153" t="s">
        <v>167</v>
      </c>
      <c r="AT437" s="153" t="s">
        <v>162</v>
      </c>
      <c r="AU437" s="153" t="s">
        <v>81</v>
      </c>
      <c r="AY437" s="18" t="s">
        <v>160</v>
      </c>
      <c r="BE437" s="154">
        <f>IF(N437="základní",J437,0)</f>
        <v>0</v>
      </c>
      <c r="BF437" s="154">
        <f>IF(N437="snížená",J437,0)</f>
        <v>0</v>
      </c>
      <c r="BG437" s="154">
        <f>IF(N437="zákl. přenesená",J437,0)</f>
        <v>0</v>
      </c>
      <c r="BH437" s="154">
        <f>IF(N437="sníž. přenesená",J437,0)</f>
        <v>0</v>
      </c>
      <c r="BI437" s="154">
        <f>IF(N437="nulová",J437,0)</f>
        <v>0</v>
      </c>
      <c r="BJ437" s="18" t="s">
        <v>19</v>
      </c>
      <c r="BK437" s="154">
        <f>ROUND(I437*H437,2)</f>
        <v>0</v>
      </c>
      <c r="BL437" s="18" t="s">
        <v>167</v>
      </c>
      <c r="BM437" s="153" t="s">
        <v>574</v>
      </c>
    </row>
    <row r="438" spans="1:65" s="2" customFormat="1" ht="19.5" x14ac:dyDescent="0.2">
      <c r="A438" s="30"/>
      <c r="B438" s="31"/>
      <c r="C438" s="30"/>
      <c r="D438" s="155" t="s">
        <v>169</v>
      </c>
      <c r="E438" s="30"/>
      <c r="F438" s="156" t="s">
        <v>575</v>
      </c>
      <c r="G438" s="30"/>
      <c r="H438" s="30"/>
      <c r="I438" s="30"/>
      <c r="J438" s="30"/>
      <c r="K438" s="30"/>
      <c r="L438" s="31"/>
      <c r="M438" s="157"/>
      <c r="N438" s="158"/>
      <c r="O438" s="56"/>
      <c r="P438" s="56"/>
      <c r="Q438" s="56"/>
      <c r="R438" s="56"/>
      <c r="S438" s="56"/>
      <c r="T438" s="57"/>
      <c r="U438" s="30"/>
      <c r="V438" s="30"/>
      <c r="W438" s="30"/>
      <c r="X438" s="30"/>
      <c r="Y438" s="30"/>
      <c r="Z438" s="30"/>
      <c r="AA438" s="30"/>
      <c r="AB438" s="30"/>
      <c r="AC438" s="30"/>
      <c r="AD438" s="30"/>
      <c r="AE438" s="30"/>
      <c r="AT438" s="18" t="s">
        <v>169</v>
      </c>
      <c r="AU438" s="18" t="s">
        <v>81</v>
      </c>
    </row>
    <row r="439" spans="1:65" s="2" customFormat="1" ht="24" customHeight="1" x14ac:dyDescent="0.2">
      <c r="A439" s="30"/>
      <c r="B439" s="142"/>
      <c r="C439" s="143" t="s">
        <v>588</v>
      </c>
      <c r="D439" s="143" t="s">
        <v>162</v>
      </c>
      <c r="E439" s="144" t="s">
        <v>577</v>
      </c>
      <c r="F439" s="145" t="s">
        <v>578</v>
      </c>
      <c r="G439" s="146" t="s">
        <v>245</v>
      </c>
      <c r="H439" s="147">
        <v>1.3879999999999999</v>
      </c>
      <c r="I439" s="148">
        <v>0</v>
      </c>
      <c r="J439" s="148">
        <f>ROUND(I439*H439,2)</f>
        <v>0</v>
      </c>
      <c r="K439" s="145" t="s">
        <v>166</v>
      </c>
      <c r="L439" s="31"/>
      <c r="M439" s="149" t="s">
        <v>1</v>
      </c>
      <c r="N439" s="150" t="s">
        <v>39</v>
      </c>
      <c r="O439" s="151">
        <v>0</v>
      </c>
      <c r="P439" s="151">
        <f>O439*H439</f>
        <v>0</v>
      </c>
      <c r="Q439" s="151">
        <v>0</v>
      </c>
      <c r="R439" s="151">
        <f>Q439*H439</f>
        <v>0</v>
      </c>
      <c r="S439" s="151">
        <v>0</v>
      </c>
      <c r="T439" s="152">
        <f>S439*H439</f>
        <v>0</v>
      </c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R439" s="153" t="s">
        <v>167</v>
      </c>
      <c r="AT439" s="153" t="s">
        <v>162</v>
      </c>
      <c r="AU439" s="153" t="s">
        <v>81</v>
      </c>
      <c r="AY439" s="18" t="s">
        <v>160</v>
      </c>
      <c r="BE439" s="154">
        <f>IF(N439="základní",J439,0)</f>
        <v>0</v>
      </c>
      <c r="BF439" s="154">
        <f>IF(N439="snížená",J439,0)</f>
        <v>0</v>
      </c>
      <c r="BG439" s="154">
        <f>IF(N439="zákl. přenesená",J439,0)</f>
        <v>0</v>
      </c>
      <c r="BH439" s="154">
        <f>IF(N439="sníž. přenesená",J439,0)</f>
        <v>0</v>
      </c>
      <c r="BI439" s="154">
        <f>IF(N439="nulová",J439,0)</f>
        <v>0</v>
      </c>
      <c r="BJ439" s="18" t="s">
        <v>19</v>
      </c>
      <c r="BK439" s="154">
        <f>ROUND(I439*H439,2)</f>
        <v>0</v>
      </c>
      <c r="BL439" s="18" t="s">
        <v>167</v>
      </c>
      <c r="BM439" s="153" t="s">
        <v>579</v>
      </c>
    </row>
    <row r="440" spans="1:65" s="2" customFormat="1" ht="29.25" x14ac:dyDescent="0.2">
      <c r="A440" s="30"/>
      <c r="B440" s="31"/>
      <c r="C440" s="30"/>
      <c r="D440" s="155" t="s">
        <v>169</v>
      </c>
      <c r="E440" s="30"/>
      <c r="F440" s="156" t="s">
        <v>277</v>
      </c>
      <c r="G440" s="30"/>
      <c r="H440" s="30"/>
      <c r="I440" s="30"/>
      <c r="J440" s="30"/>
      <c r="K440" s="30"/>
      <c r="L440" s="31"/>
      <c r="M440" s="157"/>
      <c r="N440" s="158"/>
      <c r="O440" s="56"/>
      <c r="P440" s="56"/>
      <c r="Q440" s="56"/>
      <c r="R440" s="56"/>
      <c r="S440" s="56"/>
      <c r="T440" s="57"/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  <c r="AE440" s="30"/>
      <c r="AT440" s="18" t="s">
        <v>169</v>
      </c>
      <c r="AU440" s="18" t="s">
        <v>81</v>
      </c>
    </row>
    <row r="441" spans="1:65" s="14" customFormat="1" x14ac:dyDescent="0.2">
      <c r="B441" s="165"/>
      <c r="D441" s="155" t="s">
        <v>171</v>
      </c>
      <c r="E441" s="166" t="s">
        <v>1</v>
      </c>
      <c r="F441" s="167" t="s">
        <v>725</v>
      </c>
      <c r="H441" s="168">
        <v>1.3879999999999999</v>
      </c>
      <c r="L441" s="165"/>
      <c r="M441" s="169"/>
      <c r="N441" s="170"/>
      <c r="O441" s="170"/>
      <c r="P441" s="170"/>
      <c r="Q441" s="170"/>
      <c r="R441" s="170"/>
      <c r="S441" s="170"/>
      <c r="T441" s="171"/>
      <c r="AT441" s="166" t="s">
        <v>171</v>
      </c>
      <c r="AU441" s="166" t="s">
        <v>81</v>
      </c>
      <c r="AV441" s="14" t="s">
        <v>81</v>
      </c>
      <c r="AW441" s="14" t="s">
        <v>31</v>
      </c>
      <c r="AX441" s="14" t="s">
        <v>74</v>
      </c>
      <c r="AY441" s="166" t="s">
        <v>160</v>
      </c>
    </row>
    <row r="442" spans="1:65" s="15" customFormat="1" x14ac:dyDescent="0.2">
      <c r="B442" s="172"/>
      <c r="D442" s="155" t="s">
        <v>171</v>
      </c>
      <c r="E442" s="173" t="s">
        <v>1</v>
      </c>
      <c r="F442" s="174" t="s">
        <v>176</v>
      </c>
      <c r="H442" s="175">
        <v>1.3879999999999999</v>
      </c>
      <c r="L442" s="172"/>
      <c r="M442" s="176"/>
      <c r="N442" s="177"/>
      <c r="O442" s="177"/>
      <c r="P442" s="177"/>
      <c r="Q442" s="177"/>
      <c r="R442" s="177"/>
      <c r="S442" s="177"/>
      <c r="T442" s="178"/>
      <c r="AT442" s="173" t="s">
        <v>171</v>
      </c>
      <c r="AU442" s="173" t="s">
        <v>81</v>
      </c>
      <c r="AV442" s="15" t="s">
        <v>167</v>
      </c>
      <c r="AW442" s="15" t="s">
        <v>31</v>
      </c>
      <c r="AX442" s="15" t="s">
        <v>19</v>
      </c>
      <c r="AY442" s="173" t="s">
        <v>160</v>
      </c>
    </row>
    <row r="443" spans="1:65" s="12" customFormat="1" ht="22.9" customHeight="1" x14ac:dyDescent="0.2">
      <c r="B443" s="130"/>
      <c r="D443" s="131" t="s">
        <v>73</v>
      </c>
      <c r="E443" s="140" t="s">
        <v>581</v>
      </c>
      <c r="F443" s="140" t="s">
        <v>582</v>
      </c>
      <c r="J443" s="141">
        <f>BK443</f>
        <v>0</v>
      </c>
      <c r="L443" s="130"/>
      <c r="M443" s="134"/>
      <c r="N443" s="135"/>
      <c r="O443" s="135"/>
      <c r="P443" s="136">
        <f>SUM(P444:P447)</f>
        <v>146.92129499999999</v>
      </c>
      <c r="Q443" s="135"/>
      <c r="R443" s="136">
        <f>SUM(R444:R447)</f>
        <v>0</v>
      </c>
      <c r="S443" s="135"/>
      <c r="T443" s="137">
        <f>SUM(T444:T447)</f>
        <v>0</v>
      </c>
      <c r="AR443" s="131" t="s">
        <v>19</v>
      </c>
      <c r="AT443" s="138" t="s">
        <v>73</v>
      </c>
      <c r="AU443" s="138" t="s">
        <v>19</v>
      </c>
      <c r="AY443" s="131" t="s">
        <v>160</v>
      </c>
      <c r="BK443" s="139">
        <f>SUM(BK444:BK447)</f>
        <v>0</v>
      </c>
    </row>
    <row r="444" spans="1:65" s="2" customFormat="1" ht="24" customHeight="1" x14ac:dyDescent="0.2">
      <c r="A444" s="30"/>
      <c r="B444" s="142"/>
      <c r="C444" s="143" t="s">
        <v>597</v>
      </c>
      <c r="D444" s="143" t="s">
        <v>162</v>
      </c>
      <c r="E444" s="144" t="s">
        <v>584</v>
      </c>
      <c r="F444" s="145" t="s">
        <v>585</v>
      </c>
      <c r="G444" s="146" t="s">
        <v>245</v>
      </c>
      <c r="H444" s="147">
        <v>180.715</v>
      </c>
      <c r="I444" s="148">
        <v>0</v>
      </c>
      <c r="J444" s="148">
        <f>ROUND(I444*H444,2)</f>
        <v>0</v>
      </c>
      <c r="K444" s="145" t="s">
        <v>166</v>
      </c>
      <c r="L444" s="31"/>
      <c r="M444" s="149" t="s">
        <v>1</v>
      </c>
      <c r="N444" s="150" t="s">
        <v>39</v>
      </c>
      <c r="O444" s="151">
        <v>0.45400000000000001</v>
      </c>
      <c r="P444" s="151">
        <f>O444*H444</f>
        <v>82.044610000000006</v>
      </c>
      <c r="Q444" s="151">
        <v>0</v>
      </c>
      <c r="R444" s="151">
        <f>Q444*H444</f>
        <v>0</v>
      </c>
      <c r="S444" s="151">
        <v>0</v>
      </c>
      <c r="T444" s="152">
        <f>S444*H444</f>
        <v>0</v>
      </c>
      <c r="U444" s="30"/>
      <c r="V444" s="30"/>
      <c r="W444" s="30"/>
      <c r="X444" s="30"/>
      <c r="Y444" s="30"/>
      <c r="Z444" s="30"/>
      <c r="AA444" s="30"/>
      <c r="AB444" s="30"/>
      <c r="AC444" s="30"/>
      <c r="AD444" s="30"/>
      <c r="AE444" s="30"/>
      <c r="AR444" s="153" t="s">
        <v>167</v>
      </c>
      <c r="AT444" s="153" t="s">
        <v>162</v>
      </c>
      <c r="AU444" s="153" t="s">
        <v>81</v>
      </c>
      <c r="AY444" s="18" t="s">
        <v>160</v>
      </c>
      <c r="BE444" s="154">
        <f>IF(N444="základní",J444,0)</f>
        <v>0</v>
      </c>
      <c r="BF444" s="154">
        <f>IF(N444="snížená",J444,0)</f>
        <v>0</v>
      </c>
      <c r="BG444" s="154">
        <f>IF(N444="zákl. přenesená",J444,0)</f>
        <v>0</v>
      </c>
      <c r="BH444" s="154">
        <f>IF(N444="sníž. přenesená",J444,0)</f>
        <v>0</v>
      </c>
      <c r="BI444" s="154">
        <f>IF(N444="nulová",J444,0)</f>
        <v>0</v>
      </c>
      <c r="BJ444" s="18" t="s">
        <v>19</v>
      </c>
      <c r="BK444" s="154">
        <f>ROUND(I444*H444,2)</f>
        <v>0</v>
      </c>
      <c r="BL444" s="18" t="s">
        <v>167</v>
      </c>
      <c r="BM444" s="153" t="s">
        <v>586</v>
      </c>
    </row>
    <row r="445" spans="1:65" s="2" customFormat="1" ht="29.25" x14ac:dyDescent="0.2">
      <c r="A445" s="30"/>
      <c r="B445" s="31"/>
      <c r="C445" s="30"/>
      <c r="D445" s="155" t="s">
        <v>169</v>
      </c>
      <c r="E445" s="30"/>
      <c r="F445" s="156" t="s">
        <v>587</v>
      </c>
      <c r="G445" s="30"/>
      <c r="H445" s="30"/>
      <c r="I445" s="30"/>
      <c r="J445" s="30"/>
      <c r="K445" s="30"/>
      <c r="L445" s="31"/>
      <c r="M445" s="157"/>
      <c r="N445" s="158"/>
      <c r="O445" s="56"/>
      <c r="P445" s="56"/>
      <c r="Q445" s="56"/>
      <c r="R445" s="56"/>
      <c r="S445" s="56"/>
      <c r="T445" s="57"/>
      <c r="U445" s="30"/>
      <c r="V445" s="30"/>
      <c r="W445" s="30"/>
      <c r="X445" s="30"/>
      <c r="Y445" s="30"/>
      <c r="Z445" s="30"/>
      <c r="AA445" s="30"/>
      <c r="AB445" s="30"/>
      <c r="AC445" s="30"/>
      <c r="AD445" s="30"/>
      <c r="AE445" s="30"/>
      <c r="AT445" s="18" t="s">
        <v>169</v>
      </c>
      <c r="AU445" s="18" t="s">
        <v>81</v>
      </c>
    </row>
    <row r="446" spans="1:65" s="2" customFormat="1" ht="24" customHeight="1" x14ac:dyDescent="0.2">
      <c r="A446" s="30"/>
      <c r="B446" s="142"/>
      <c r="C446" s="143" t="s">
        <v>602</v>
      </c>
      <c r="D446" s="143" t="s">
        <v>162</v>
      </c>
      <c r="E446" s="144" t="s">
        <v>589</v>
      </c>
      <c r="F446" s="145" t="s">
        <v>590</v>
      </c>
      <c r="G446" s="146" t="s">
        <v>245</v>
      </c>
      <c r="H446" s="147">
        <v>180.715</v>
      </c>
      <c r="I446" s="148">
        <v>0</v>
      </c>
      <c r="J446" s="148">
        <f>ROUND(I446*H446,2)</f>
        <v>0</v>
      </c>
      <c r="K446" s="145" t="s">
        <v>166</v>
      </c>
      <c r="L446" s="31"/>
      <c r="M446" s="149" t="s">
        <v>1</v>
      </c>
      <c r="N446" s="150" t="s">
        <v>39</v>
      </c>
      <c r="O446" s="151">
        <v>0.35899999999999999</v>
      </c>
      <c r="P446" s="151">
        <f>O446*H446</f>
        <v>64.876684999999995</v>
      </c>
      <c r="Q446" s="151">
        <v>0</v>
      </c>
      <c r="R446" s="151">
        <f>Q446*H446</f>
        <v>0</v>
      </c>
      <c r="S446" s="151">
        <v>0</v>
      </c>
      <c r="T446" s="152">
        <f>S446*H446</f>
        <v>0</v>
      </c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R446" s="153" t="s">
        <v>167</v>
      </c>
      <c r="AT446" s="153" t="s">
        <v>162</v>
      </c>
      <c r="AU446" s="153" t="s">
        <v>81</v>
      </c>
      <c r="AY446" s="18" t="s">
        <v>160</v>
      </c>
      <c r="BE446" s="154">
        <f>IF(N446="základní",J446,0)</f>
        <v>0</v>
      </c>
      <c r="BF446" s="154">
        <f>IF(N446="snížená",J446,0)</f>
        <v>0</v>
      </c>
      <c r="BG446" s="154">
        <f>IF(N446="zákl. přenesená",J446,0)</f>
        <v>0</v>
      </c>
      <c r="BH446" s="154">
        <f>IF(N446="sníž. přenesená",J446,0)</f>
        <v>0</v>
      </c>
      <c r="BI446" s="154">
        <f>IF(N446="nulová",J446,0)</f>
        <v>0</v>
      </c>
      <c r="BJ446" s="18" t="s">
        <v>19</v>
      </c>
      <c r="BK446" s="154">
        <f>ROUND(I446*H446,2)</f>
        <v>0</v>
      </c>
      <c r="BL446" s="18" t="s">
        <v>167</v>
      </c>
      <c r="BM446" s="153" t="s">
        <v>591</v>
      </c>
    </row>
    <row r="447" spans="1:65" s="2" customFormat="1" ht="29.25" x14ac:dyDescent="0.2">
      <c r="A447" s="30"/>
      <c r="B447" s="31"/>
      <c r="C447" s="30"/>
      <c r="D447" s="155" t="s">
        <v>169</v>
      </c>
      <c r="E447" s="30"/>
      <c r="F447" s="156" t="s">
        <v>592</v>
      </c>
      <c r="G447" s="30"/>
      <c r="H447" s="30"/>
      <c r="I447" s="30"/>
      <c r="J447" s="30"/>
      <c r="K447" s="30"/>
      <c r="L447" s="31"/>
      <c r="M447" s="157"/>
      <c r="N447" s="158"/>
      <c r="O447" s="56"/>
      <c r="P447" s="56"/>
      <c r="Q447" s="56"/>
      <c r="R447" s="56"/>
      <c r="S447" s="56"/>
      <c r="T447" s="57"/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T447" s="18" t="s">
        <v>169</v>
      </c>
      <c r="AU447" s="18" t="s">
        <v>81</v>
      </c>
    </row>
    <row r="448" spans="1:65" s="12" customFormat="1" ht="25.9" customHeight="1" x14ac:dyDescent="0.2">
      <c r="B448" s="130"/>
      <c r="D448" s="131" t="s">
        <v>73</v>
      </c>
      <c r="E448" s="132" t="s">
        <v>593</v>
      </c>
      <c r="F448" s="132" t="s">
        <v>594</v>
      </c>
      <c r="J448" s="133">
        <f>BK448</f>
        <v>0</v>
      </c>
      <c r="L448" s="130"/>
      <c r="M448" s="134"/>
      <c r="N448" s="135"/>
      <c r="O448" s="135"/>
      <c r="P448" s="136">
        <f>P449</f>
        <v>14.028444000000002</v>
      </c>
      <c r="Q448" s="135"/>
      <c r="R448" s="136">
        <f>R449</f>
        <v>7.2000000000000008E-2</v>
      </c>
      <c r="S448" s="135"/>
      <c r="T448" s="137">
        <f>T449</f>
        <v>0</v>
      </c>
      <c r="AR448" s="131" t="s">
        <v>81</v>
      </c>
      <c r="AT448" s="138" t="s">
        <v>73</v>
      </c>
      <c r="AU448" s="138" t="s">
        <v>74</v>
      </c>
      <c r="AY448" s="131" t="s">
        <v>160</v>
      </c>
      <c r="BK448" s="139">
        <f>BK449</f>
        <v>0</v>
      </c>
    </row>
    <row r="449" spans="1:65" s="12" customFormat="1" ht="22.9" customHeight="1" x14ac:dyDescent="0.2">
      <c r="B449" s="130"/>
      <c r="D449" s="131" t="s">
        <v>73</v>
      </c>
      <c r="E449" s="140" t="s">
        <v>595</v>
      </c>
      <c r="F449" s="140" t="s">
        <v>596</v>
      </c>
      <c r="J449" s="141">
        <f>BK449</f>
        <v>0</v>
      </c>
      <c r="L449" s="130"/>
      <c r="M449" s="134"/>
      <c r="N449" s="135"/>
      <c r="O449" s="135"/>
      <c r="P449" s="136">
        <f>SUM(P450:P471)</f>
        <v>14.028444000000002</v>
      </c>
      <c r="Q449" s="135"/>
      <c r="R449" s="136">
        <f>SUM(R450:R471)</f>
        <v>7.2000000000000008E-2</v>
      </c>
      <c r="S449" s="135"/>
      <c r="T449" s="137">
        <f>SUM(T450:T471)</f>
        <v>0</v>
      </c>
      <c r="AR449" s="131" t="s">
        <v>81</v>
      </c>
      <c r="AT449" s="138" t="s">
        <v>73</v>
      </c>
      <c r="AU449" s="138" t="s">
        <v>19</v>
      </c>
      <c r="AY449" s="131" t="s">
        <v>160</v>
      </c>
      <c r="BK449" s="139">
        <f>SUM(BK450:BK471)</f>
        <v>0</v>
      </c>
    </row>
    <row r="450" spans="1:65" s="2" customFormat="1" ht="24" customHeight="1" x14ac:dyDescent="0.2">
      <c r="A450" s="30"/>
      <c r="B450" s="142"/>
      <c r="C450" s="143" t="s">
        <v>608</v>
      </c>
      <c r="D450" s="143" t="s">
        <v>162</v>
      </c>
      <c r="E450" s="144" t="s">
        <v>598</v>
      </c>
      <c r="F450" s="145" t="s">
        <v>599</v>
      </c>
      <c r="G450" s="146" t="s">
        <v>165</v>
      </c>
      <c r="H450" s="147">
        <v>62.686</v>
      </c>
      <c r="I450" s="148">
        <v>0</v>
      </c>
      <c r="J450" s="148">
        <f>ROUND(I450*H450,2)</f>
        <v>0</v>
      </c>
      <c r="K450" s="145" t="s">
        <v>166</v>
      </c>
      <c r="L450" s="31"/>
      <c r="M450" s="149" t="s">
        <v>1</v>
      </c>
      <c r="N450" s="150" t="s">
        <v>39</v>
      </c>
      <c r="O450" s="151">
        <v>5.3999999999999999E-2</v>
      </c>
      <c r="P450" s="151">
        <f>O450*H450</f>
        <v>3.3850440000000002</v>
      </c>
      <c r="Q450" s="151">
        <v>0</v>
      </c>
      <c r="R450" s="151">
        <f>Q450*H450</f>
        <v>0</v>
      </c>
      <c r="S450" s="151">
        <v>0</v>
      </c>
      <c r="T450" s="152">
        <f>S450*H450</f>
        <v>0</v>
      </c>
      <c r="U450" s="30"/>
      <c r="V450" s="30"/>
      <c r="W450" s="30"/>
      <c r="X450" s="30"/>
      <c r="Y450" s="30"/>
      <c r="Z450" s="30"/>
      <c r="AA450" s="30"/>
      <c r="AB450" s="30"/>
      <c r="AC450" s="30"/>
      <c r="AD450" s="30"/>
      <c r="AE450" s="30"/>
      <c r="AR450" s="153" t="s">
        <v>279</v>
      </c>
      <c r="AT450" s="153" t="s">
        <v>162</v>
      </c>
      <c r="AU450" s="153" t="s">
        <v>81</v>
      </c>
      <c r="AY450" s="18" t="s">
        <v>160</v>
      </c>
      <c r="BE450" s="154">
        <f>IF(N450="základní",J450,0)</f>
        <v>0</v>
      </c>
      <c r="BF450" s="154">
        <f>IF(N450="snížená",J450,0)</f>
        <v>0</v>
      </c>
      <c r="BG450" s="154">
        <f>IF(N450="zákl. přenesená",J450,0)</f>
        <v>0</v>
      </c>
      <c r="BH450" s="154">
        <f>IF(N450="sníž. přenesená",J450,0)</f>
        <v>0</v>
      </c>
      <c r="BI450" s="154">
        <f>IF(N450="nulová",J450,0)</f>
        <v>0</v>
      </c>
      <c r="BJ450" s="18" t="s">
        <v>19</v>
      </c>
      <c r="BK450" s="154">
        <f>ROUND(I450*H450,2)</f>
        <v>0</v>
      </c>
      <c r="BL450" s="18" t="s">
        <v>279</v>
      </c>
      <c r="BM450" s="153" t="s">
        <v>600</v>
      </c>
    </row>
    <row r="451" spans="1:65" s="2" customFormat="1" ht="19.5" x14ac:dyDescent="0.2">
      <c r="A451" s="30"/>
      <c r="B451" s="31"/>
      <c r="C451" s="30"/>
      <c r="D451" s="155" t="s">
        <v>169</v>
      </c>
      <c r="E451" s="30"/>
      <c r="F451" s="156" t="s">
        <v>601</v>
      </c>
      <c r="G451" s="30"/>
      <c r="H451" s="30"/>
      <c r="I451" s="30"/>
      <c r="J451" s="30"/>
      <c r="K451" s="30"/>
      <c r="L451" s="31"/>
      <c r="M451" s="157"/>
      <c r="N451" s="158"/>
      <c r="O451" s="56"/>
      <c r="P451" s="56"/>
      <c r="Q451" s="56"/>
      <c r="R451" s="56"/>
      <c r="S451" s="56"/>
      <c r="T451" s="57"/>
      <c r="U451" s="30"/>
      <c r="V451" s="30"/>
      <c r="W451" s="30"/>
      <c r="X451" s="30"/>
      <c r="Y451" s="30"/>
      <c r="Z451" s="30"/>
      <c r="AA451" s="30"/>
      <c r="AB451" s="30"/>
      <c r="AC451" s="30"/>
      <c r="AD451" s="30"/>
      <c r="AE451" s="30"/>
      <c r="AT451" s="18" t="s">
        <v>169</v>
      </c>
      <c r="AU451" s="18" t="s">
        <v>81</v>
      </c>
    </row>
    <row r="452" spans="1:65" s="13" customFormat="1" x14ac:dyDescent="0.2">
      <c r="B452" s="159"/>
      <c r="D452" s="155" t="s">
        <v>171</v>
      </c>
      <c r="E452" s="160" t="s">
        <v>1</v>
      </c>
      <c r="F452" s="161" t="s">
        <v>324</v>
      </c>
      <c r="H452" s="160" t="s">
        <v>1</v>
      </c>
      <c r="L452" s="159"/>
      <c r="M452" s="162"/>
      <c r="N452" s="163"/>
      <c r="O452" s="163"/>
      <c r="P452" s="163"/>
      <c r="Q452" s="163"/>
      <c r="R452" s="163"/>
      <c r="S452" s="163"/>
      <c r="T452" s="164"/>
      <c r="AT452" s="160" t="s">
        <v>171</v>
      </c>
      <c r="AU452" s="160" t="s">
        <v>81</v>
      </c>
      <c r="AV452" s="13" t="s">
        <v>19</v>
      </c>
      <c r="AW452" s="13" t="s">
        <v>31</v>
      </c>
      <c r="AX452" s="13" t="s">
        <v>74</v>
      </c>
      <c r="AY452" s="160" t="s">
        <v>160</v>
      </c>
    </row>
    <row r="453" spans="1:65" s="14" customFormat="1" x14ac:dyDescent="0.2">
      <c r="B453" s="165"/>
      <c r="D453" s="155" t="s">
        <v>171</v>
      </c>
      <c r="E453" s="166" t="s">
        <v>1</v>
      </c>
      <c r="F453" s="167" t="s">
        <v>325</v>
      </c>
      <c r="H453" s="168">
        <v>23.986000000000001</v>
      </c>
      <c r="L453" s="165"/>
      <c r="M453" s="169"/>
      <c r="N453" s="170"/>
      <c r="O453" s="170"/>
      <c r="P453" s="170"/>
      <c r="Q453" s="170"/>
      <c r="R453" s="170"/>
      <c r="S453" s="170"/>
      <c r="T453" s="171"/>
      <c r="AT453" s="166" t="s">
        <v>171</v>
      </c>
      <c r="AU453" s="166" t="s">
        <v>81</v>
      </c>
      <c r="AV453" s="14" t="s">
        <v>81</v>
      </c>
      <c r="AW453" s="14" t="s">
        <v>31</v>
      </c>
      <c r="AX453" s="14" t="s">
        <v>74</v>
      </c>
      <c r="AY453" s="166" t="s">
        <v>160</v>
      </c>
    </row>
    <row r="454" spans="1:65" s="13" customFormat="1" x14ac:dyDescent="0.2">
      <c r="B454" s="159"/>
      <c r="D454" s="155" t="s">
        <v>171</v>
      </c>
      <c r="E454" s="160" t="s">
        <v>1</v>
      </c>
      <c r="F454" s="161" t="s">
        <v>326</v>
      </c>
      <c r="H454" s="160" t="s">
        <v>1</v>
      </c>
      <c r="L454" s="159"/>
      <c r="M454" s="162"/>
      <c r="N454" s="163"/>
      <c r="O454" s="163"/>
      <c r="P454" s="163"/>
      <c r="Q454" s="163"/>
      <c r="R454" s="163"/>
      <c r="S454" s="163"/>
      <c r="T454" s="164"/>
      <c r="AT454" s="160" t="s">
        <v>171</v>
      </c>
      <c r="AU454" s="160" t="s">
        <v>81</v>
      </c>
      <c r="AV454" s="13" t="s">
        <v>19</v>
      </c>
      <c r="AW454" s="13" t="s">
        <v>31</v>
      </c>
      <c r="AX454" s="13" t="s">
        <v>74</v>
      </c>
      <c r="AY454" s="160" t="s">
        <v>160</v>
      </c>
    </row>
    <row r="455" spans="1:65" s="14" customFormat="1" x14ac:dyDescent="0.2">
      <c r="B455" s="165"/>
      <c r="D455" s="155" t="s">
        <v>171</v>
      </c>
      <c r="E455" s="166" t="s">
        <v>1</v>
      </c>
      <c r="F455" s="167" t="s">
        <v>689</v>
      </c>
      <c r="H455" s="168">
        <v>24.3</v>
      </c>
      <c r="L455" s="165"/>
      <c r="M455" s="169"/>
      <c r="N455" s="170"/>
      <c r="O455" s="170"/>
      <c r="P455" s="170"/>
      <c r="Q455" s="170"/>
      <c r="R455" s="170"/>
      <c r="S455" s="170"/>
      <c r="T455" s="171"/>
      <c r="AT455" s="166" t="s">
        <v>171</v>
      </c>
      <c r="AU455" s="166" t="s">
        <v>81</v>
      </c>
      <c r="AV455" s="14" t="s">
        <v>81</v>
      </c>
      <c r="AW455" s="14" t="s">
        <v>31</v>
      </c>
      <c r="AX455" s="14" t="s">
        <v>74</v>
      </c>
      <c r="AY455" s="166" t="s">
        <v>160</v>
      </c>
    </row>
    <row r="456" spans="1:65" s="14" customFormat="1" x14ac:dyDescent="0.2">
      <c r="B456" s="165"/>
      <c r="D456" s="155" t="s">
        <v>171</v>
      </c>
      <c r="E456" s="166" t="s">
        <v>1</v>
      </c>
      <c r="F456" s="167" t="s">
        <v>690</v>
      </c>
      <c r="H456" s="168">
        <v>14.4</v>
      </c>
      <c r="L456" s="165"/>
      <c r="M456" s="169"/>
      <c r="N456" s="170"/>
      <c r="O456" s="170"/>
      <c r="P456" s="170"/>
      <c r="Q456" s="170"/>
      <c r="R456" s="170"/>
      <c r="S456" s="170"/>
      <c r="T456" s="171"/>
      <c r="AT456" s="166" t="s">
        <v>171</v>
      </c>
      <c r="AU456" s="166" t="s">
        <v>81</v>
      </c>
      <c r="AV456" s="14" t="s">
        <v>81</v>
      </c>
      <c r="AW456" s="14" t="s">
        <v>31</v>
      </c>
      <c r="AX456" s="14" t="s">
        <v>74</v>
      </c>
      <c r="AY456" s="166" t="s">
        <v>160</v>
      </c>
    </row>
    <row r="457" spans="1:65" s="15" customFormat="1" x14ac:dyDescent="0.2">
      <c r="B457" s="172"/>
      <c r="D457" s="155" t="s">
        <v>171</v>
      </c>
      <c r="E457" s="173" t="s">
        <v>1</v>
      </c>
      <c r="F457" s="174" t="s">
        <v>176</v>
      </c>
      <c r="H457" s="175">
        <v>62.686</v>
      </c>
      <c r="L457" s="172"/>
      <c r="M457" s="176"/>
      <c r="N457" s="177"/>
      <c r="O457" s="177"/>
      <c r="P457" s="177"/>
      <c r="Q457" s="177"/>
      <c r="R457" s="177"/>
      <c r="S457" s="177"/>
      <c r="T457" s="178"/>
      <c r="AT457" s="173" t="s">
        <v>171</v>
      </c>
      <c r="AU457" s="173" t="s">
        <v>81</v>
      </c>
      <c r="AV457" s="15" t="s">
        <v>167</v>
      </c>
      <c r="AW457" s="15" t="s">
        <v>31</v>
      </c>
      <c r="AX457" s="15" t="s">
        <v>19</v>
      </c>
      <c r="AY457" s="173" t="s">
        <v>160</v>
      </c>
    </row>
    <row r="458" spans="1:65" s="2" customFormat="1" ht="16.5" customHeight="1" x14ac:dyDescent="0.2">
      <c r="A458" s="30"/>
      <c r="B458" s="142"/>
      <c r="C458" s="187" t="s">
        <v>614</v>
      </c>
      <c r="D458" s="187" t="s">
        <v>291</v>
      </c>
      <c r="E458" s="188" t="s">
        <v>603</v>
      </c>
      <c r="F458" s="189" t="s">
        <v>604</v>
      </c>
      <c r="G458" s="190" t="s">
        <v>245</v>
      </c>
      <c r="H458" s="191">
        <v>2.1999999999999999E-2</v>
      </c>
      <c r="I458" s="192">
        <v>0</v>
      </c>
      <c r="J458" s="192">
        <f>ROUND(I458*H458,2)</f>
        <v>0</v>
      </c>
      <c r="K458" s="189" t="s">
        <v>166</v>
      </c>
      <c r="L458" s="193"/>
      <c r="M458" s="194" t="s">
        <v>1</v>
      </c>
      <c r="N458" s="195" t="s">
        <v>39</v>
      </c>
      <c r="O458" s="151">
        <v>0</v>
      </c>
      <c r="P458" s="151">
        <f>O458*H458</f>
        <v>0</v>
      </c>
      <c r="Q458" s="151">
        <v>1</v>
      </c>
      <c r="R458" s="151">
        <f>Q458*H458</f>
        <v>2.1999999999999999E-2</v>
      </c>
      <c r="S458" s="151">
        <v>0</v>
      </c>
      <c r="T458" s="152">
        <f>S458*H458</f>
        <v>0</v>
      </c>
      <c r="U458" s="30"/>
      <c r="V458" s="30"/>
      <c r="W458" s="30"/>
      <c r="X458" s="30"/>
      <c r="Y458" s="30"/>
      <c r="Z458" s="30"/>
      <c r="AA458" s="30"/>
      <c r="AB458" s="30"/>
      <c r="AC458" s="30"/>
      <c r="AD458" s="30"/>
      <c r="AE458" s="30"/>
      <c r="AR458" s="153" t="s">
        <v>394</v>
      </c>
      <c r="AT458" s="153" t="s">
        <v>291</v>
      </c>
      <c r="AU458" s="153" t="s">
        <v>81</v>
      </c>
      <c r="AY458" s="18" t="s">
        <v>160</v>
      </c>
      <c r="BE458" s="154">
        <f>IF(N458="základní",J458,0)</f>
        <v>0</v>
      </c>
      <c r="BF458" s="154">
        <f>IF(N458="snížená",J458,0)</f>
        <v>0</v>
      </c>
      <c r="BG458" s="154">
        <f>IF(N458="zákl. přenesená",J458,0)</f>
        <v>0</v>
      </c>
      <c r="BH458" s="154">
        <f>IF(N458="sníž. přenesená",J458,0)</f>
        <v>0</v>
      </c>
      <c r="BI458" s="154">
        <f>IF(N458="nulová",J458,0)</f>
        <v>0</v>
      </c>
      <c r="BJ458" s="18" t="s">
        <v>19</v>
      </c>
      <c r="BK458" s="154">
        <f>ROUND(I458*H458,2)</f>
        <v>0</v>
      </c>
      <c r="BL458" s="18" t="s">
        <v>279</v>
      </c>
      <c r="BM458" s="153" t="s">
        <v>605</v>
      </c>
    </row>
    <row r="459" spans="1:65" s="2" customFormat="1" x14ac:dyDescent="0.2">
      <c r="A459" s="30"/>
      <c r="B459" s="31"/>
      <c r="C459" s="30"/>
      <c r="D459" s="155" t="s">
        <v>169</v>
      </c>
      <c r="E459" s="30"/>
      <c r="F459" s="156" t="s">
        <v>604</v>
      </c>
      <c r="G459" s="30"/>
      <c r="H459" s="30"/>
      <c r="I459" s="30"/>
      <c r="J459" s="30"/>
      <c r="K459" s="30"/>
      <c r="L459" s="31"/>
      <c r="M459" s="157"/>
      <c r="N459" s="158"/>
      <c r="O459" s="56"/>
      <c r="P459" s="56"/>
      <c r="Q459" s="56"/>
      <c r="R459" s="56"/>
      <c r="S459" s="56"/>
      <c r="T459" s="57"/>
      <c r="U459" s="30"/>
      <c r="V459" s="30"/>
      <c r="W459" s="30"/>
      <c r="X459" s="30"/>
      <c r="Y459" s="30"/>
      <c r="Z459" s="30"/>
      <c r="AA459" s="30"/>
      <c r="AB459" s="30"/>
      <c r="AC459" s="30"/>
      <c r="AD459" s="30"/>
      <c r="AE459" s="30"/>
      <c r="AT459" s="18" t="s">
        <v>169</v>
      </c>
      <c r="AU459" s="18" t="s">
        <v>81</v>
      </c>
    </row>
    <row r="460" spans="1:65" s="2" customFormat="1" ht="19.5" x14ac:dyDescent="0.2">
      <c r="A460" s="30"/>
      <c r="B460" s="31"/>
      <c r="C460" s="30"/>
      <c r="D460" s="155" t="s">
        <v>248</v>
      </c>
      <c r="E460" s="30"/>
      <c r="F460" s="186" t="s">
        <v>606</v>
      </c>
      <c r="G460" s="30"/>
      <c r="H460" s="30"/>
      <c r="I460" s="30"/>
      <c r="J460" s="30"/>
      <c r="K460" s="30"/>
      <c r="L460" s="31"/>
      <c r="M460" s="157"/>
      <c r="N460" s="158"/>
      <c r="O460" s="56"/>
      <c r="P460" s="56"/>
      <c r="Q460" s="56"/>
      <c r="R460" s="56"/>
      <c r="S460" s="56"/>
      <c r="T460" s="57"/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T460" s="18" t="s">
        <v>248</v>
      </c>
      <c r="AU460" s="18" t="s">
        <v>81</v>
      </c>
    </row>
    <row r="461" spans="1:65" s="14" customFormat="1" x14ac:dyDescent="0.2">
      <c r="B461" s="165"/>
      <c r="D461" s="155" t="s">
        <v>171</v>
      </c>
      <c r="E461" s="166" t="s">
        <v>1</v>
      </c>
      <c r="F461" s="167" t="s">
        <v>726</v>
      </c>
      <c r="H461" s="168">
        <v>2.1999999999999999E-2</v>
      </c>
      <c r="L461" s="165"/>
      <c r="M461" s="169"/>
      <c r="N461" s="170"/>
      <c r="O461" s="170"/>
      <c r="P461" s="170"/>
      <c r="Q461" s="170"/>
      <c r="R461" s="170"/>
      <c r="S461" s="170"/>
      <c r="T461" s="171"/>
      <c r="AT461" s="166" t="s">
        <v>171</v>
      </c>
      <c r="AU461" s="166" t="s">
        <v>81</v>
      </c>
      <c r="AV461" s="14" t="s">
        <v>81</v>
      </c>
      <c r="AW461" s="14" t="s">
        <v>31</v>
      </c>
      <c r="AX461" s="14" t="s">
        <v>74</v>
      </c>
      <c r="AY461" s="166" t="s">
        <v>160</v>
      </c>
    </row>
    <row r="462" spans="1:65" s="15" customFormat="1" x14ac:dyDescent="0.2">
      <c r="B462" s="172"/>
      <c r="D462" s="155" t="s">
        <v>171</v>
      </c>
      <c r="E462" s="173" t="s">
        <v>1</v>
      </c>
      <c r="F462" s="174" t="s">
        <v>176</v>
      </c>
      <c r="H462" s="175">
        <v>2.1999999999999999E-2</v>
      </c>
      <c r="L462" s="172"/>
      <c r="M462" s="176"/>
      <c r="N462" s="177"/>
      <c r="O462" s="177"/>
      <c r="P462" s="177"/>
      <c r="Q462" s="177"/>
      <c r="R462" s="177"/>
      <c r="S462" s="177"/>
      <c r="T462" s="178"/>
      <c r="AT462" s="173" t="s">
        <v>171</v>
      </c>
      <c r="AU462" s="173" t="s">
        <v>81</v>
      </c>
      <c r="AV462" s="15" t="s">
        <v>167</v>
      </c>
      <c r="AW462" s="15" t="s">
        <v>31</v>
      </c>
      <c r="AX462" s="15" t="s">
        <v>19</v>
      </c>
      <c r="AY462" s="173" t="s">
        <v>160</v>
      </c>
    </row>
    <row r="463" spans="1:65" s="2" customFormat="1" ht="24" customHeight="1" x14ac:dyDescent="0.2">
      <c r="A463" s="30"/>
      <c r="B463" s="142"/>
      <c r="C463" s="143" t="s">
        <v>620</v>
      </c>
      <c r="D463" s="143" t="s">
        <v>162</v>
      </c>
      <c r="E463" s="144" t="s">
        <v>609</v>
      </c>
      <c r="F463" s="145" t="s">
        <v>610</v>
      </c>
      <c r="G463" s="146" t="s">
        <v>165</v>
      </c>
      <c r="H463" s="147">
        <v>125.364</v>
      </c>
      <c r="I463" s="148">
        <v>0</v>
      </c>
      <c r="J463" s="148">
        <f>ROUND(I463*H463,2)</f>
        <v>0</v>
      </c>
      <c r="K463" s="145" t="s">
        <v>166</v>
      </c>
      <c r="L463" s="31"/>
      <c r="M463" s="149" t="s">
        <v>1</v>
      </c>
      <c r="N463" s="150" t="s">
        <v>39</v>
      </c>
      <c r="O463" s="151">
        <v>8.4000000000000005E-2</v>
      </c>
      <c r="P463" s="151">
        <f>O463*H463</f>
        <v>10.530576000000002</v>
      </c>
      <c r="Q463" s="151">
        <v>0</v>
      </c>
      <c r="R463" s="151">
        <f>Q463*H463</f>
        <v>0</v>
      </c>
      <c r="S463" s="151">
        <v>0</v>
      </c>
      <c r="T463" s="152">
        <f>S463*H463</f>
        <v>0</v>
      </c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R463" s="153" t="s">
        <v>279</v>
      </c>
      <c r="AT463" s="153" t="s">
        <v>162</v>
      </c>
      <c r="AU463" s="153" t="s">
        <v>81</v>
      </c>
      <c r="AY463" s="18" t="s">
        <v>160</v>
      </c>
      <c r="BE463" s="154">
        <f>IF(N463="základní",J463,0)</f>
        <v>0</v>
      </c>
      <c r="BF463" s="154">
        <f>IF(N463="snížená",J463,0)</f>
        <v>0</v>
      </c>
      <c r="BG463" s="154">
        <f>IF(N463="zákl. přenesená",J463,0)</f>
        <v>0</v>
      </c>
      <c r="BH463" s="154">
        <f>IF(N463="sníž. přenesená",J463,0)</f>
        <v>0</v>
      </c>
      <c r="BI463" s="154">
        <f>IF(N463="nulová",J463,0)</f>
        <v>0</v>
      </c>
      <c r="BJ463" s="18" t="s">
        <v>19</v>
      </c>
      <c r="BK463" s="154">
        <f>ROUND(I463*H463,2)</f>
        <v>0</v>
      </c>
      <c r="BL463" s="18" t="s">
        <v>279</v>
      </c>
      <c r="BM463" s="153" t="s">
        <v>611</v>
      </c>
    </row>
    <row r="464" spans="1:65" s="2" customFormat="1" ht="19.5" x14ac:dyDescent="0.2">
      <c r="A464" s="30"/>
      <c r="B464" s="31"/>
      <c r="C464" s="30"/>
      <c r="D464" s="155" t="s">
        <v>169</v>
      </c>
      <c r="E464" s="30"/>
      <c r="F464" s="156" t="s">
        <v>612</v>
      </c>
      <c r="G464" s="30"/>
      <c r="H464" s="30"/>
      <c r="I464" s="30"/>
      <c r="J464" s="30"/>
      <c r="K464" s="30"/>
      <c r="L464" s="31"/>
      <c r="M464" s="157"/>
      <c r="N464" s="158"/>
      <c r="O464" s="56"/>
      <c r="P464" s="56"/>
      <c r="Q464" s="56"/>
      <c r="R464" s="56"/>
      <c r="S464" s="56"/>
      <c r="T464" s="57"/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  <c r="AE464" s="30"/>
      <c r="AT464" s="18" t="s">
        <v>169</v>
      </c>
      <c r="AU464" s="18" t="s">
        <v>81</v>
      </c>
    </row>
    <row r="465" spans="1:65" s="14" customFormat="1" x14ac:dyDescent="0.2">
      <c r="B465" s="165"/>
      <c r="D465" s="155" t="s">
        <v>171</v>
      </c>
      <c r="E465" s="166" t="s">
        <v>1</v>
      </c>
      <c r="F465" s="167" t="s">
        <v>727</v>
      </c>
      <c r="H465" s="168">
        <v>125.364</v>
      </c>
      <c r="L465" s="165"/>
      <c r="M465" s="169"/>
      <c r="N465" s="170"/>
      <c r="O465" s="170"/>
      <c r="P465" s="170"/>
      <c r="Q465" s="170"/>
      <c r="R465" s="170"/>
      <c r="S465" s="170"/>
      <c r="T465" s="171"/>
      <c r="AT465" s="166" t="s">
        <v>171</v>
      </c>
      <c r="AU465" s="166" t="s">
        <v>81</v>
      </c>
      <c r="AV465" s="14" t="s">
        <v>81</v>
      </c>
      <c r="AW465" s="14" t="s">
        <v>31</v>
      </c>
      <c r="AX465" s="14" t="s">
        <v>19</v>
      </c>
      <c r="AY465" s="166" t="s">
        <v>160</v>
      </c>
    </row>
    <row r="466" spans="1:65" s="2" customFormat="1" ht="16.5" customHeight="1" x14ac:dyDescent="0.2">
      <c r="A466" s="30"/>
      <c r="B466" s="142"/>
      <c r="C466" s="187" t="s">
        <v>728</v>
      </c>
      <c r="D466" s="187" t="s">
        <v>291</v>
      </c>
      <c r="E466" s="188" t="s">
        <v>615</v>
      </c>
      <c r="F466" s="189" t="s">
        <v>616</v>
      </c>
      <c r="G466" s="190" t="s">
        <v>245</v>
      </c>
      <c r="H466" s="191">
        <v>0.05</v>
      </c>
      <c r="I466" s="192">
        <v>0</v>
      </c>
      <c r="J466" s="192">
        <f>ROUND(I466*H466,2)</f>
        <v>0</v>
      </c>
      <c r="K466" s="189" t="s">
        <v>166</v>
      </c>
      <c r="L466" s="193"/>
      <c r="M466" s="194" t="s">
        <v>1</v>
      </c>
      <c r="N466" s="195" t="s">
        <v>39</v>
      </c>
      <c r="O466" s="151">
        <v>0</v>
      </c>
      <c r="P466" s="151">
        <f>O466*H466</f>
        <v>0</v>
      </c>
      <c r="Q466" s="151">
        <v>1</v>
      </c>
      <c r="R466" s="151">
        <f>Q466*H466</f>
        <v>0.05</v>
      </c>
      <c r="S466" s="151">
        <v>0</v>
      </c>
      <c r="T466" s="152">
        <f>S466*H466</f>
        <v>0</v>
      </c>
      <c r="U466" s="30"/>
      <c r="V466" s="30"/>
      <c r="W466" s="30"/>
      <c r="X466" s="30"/>
      <c r="Y466" s="30"/>
      <c r="Z466" s="30"/>
      <c r="AA466" s="30"/>
      <c r="AB466" s="30"/>
      <c r="AC466" s="30"/>
      <c r="AD466" s="30"/>
      <c r="AE466" s="30"/>
      <c r="AR466" s="153" t="s">
        <v>394</v>
      </c>
      <c r="AT466" s="153" t="s">
        <v>291</v>
      </c>
      <c r="AU466" s="153" t="s">
        <v>81</v>
      </c>
      <c r="AY466" s="18" t="s">
        <v>160</v>
      </c>
      <c r="BE466" s="154">
        <f>IF(N466="základní",J466,0)</f>
        <v>0</v>
      </c>
      <c r="BF466" s="154">
        <f>IF(N466="snížená",J466,0)</f>
        <v>0</v>
      </c>
      <c r="BG466" s="154">
        <f>IF(N466="zákl. přenesená",J466,0)</f>
        <v>0</v>
      </c>
      <c r="BH466" s="154">
        <f>IF(N466="sníž. přenesená",J466,0)</f>
        <v>0</v>
      </c>
      <c r="BI466" s="154">
        <f>IF(N466="nulová",J466,0)</f>
        <v>0</v>
      </c>
      <c r="BJ466" s="18" t="s">
        <v>19</v>
      </c>
      <c r="BK466" s="154">
        <f>ROUND(I466*H466,2)</f>
        <v>0</v>
      </c>
      <c r="BL466" s="18" t="s">
        <v>279</v>
      </c>
      <c r="BM466" s="153" t="s">
        <v>617</v>
      </c>
    </row>
    <row r="467" spans="1:65" s="2" customFormat="1" x14ac:dyDescent="0.2">
      <c r="A467" s="30"/>
      <c r="B467" s="31"/>
      <c r="C467" s="30"/>
      <c r="D467" s="155" t="s">
        <v>169</v>
      </c>
      <c r="E467" s="30"/>
      <c r="F467" s="156" t="s">
        <v>616</v>
      </c>
      <c r="G467" s="30"/>
      <c r="H467" s="30"/>
      <c r="I467" s="30"/>
      <c r="J467" s="30"/>
      <c r="K467" s="30"/>
      <c r="L467" s="31"/>
      <c r="M467" s="157"/>
      <c r="N467" s="158"/>
      <c r="O467" s="56"/>
      <c r="P467" s="56"/>
      <c r="Q467" s="56"/>
      <c r="R467" s="56"/>
      <c r="S467" s="56"/>
      <c r="T467" s="57"/>
      <c r="U467" s="30"/>
      <c r="V467" s="30"/>
      <c r="W467" s="30"/>
      <c r="X467" s="30"/>
      <c r="Y467" s="30"/>
      <c r="Z467" s="30"/>
      <c r="AA467" s="30"/>
      <c r="AB467" s="30"/>
      <c r="AC467" s="30"/>
      <c r="AD467" s="30"/>
      <c r="AE467" s="30"/>
      <c r="AT467" s="18" t="s">
        <v>169</v>
      </c>
      <c r="AU467" s="18" t="s">
        <v>81</v>
      </c>
    </row>
    <row r="468" spans="1:65" s="2" customFormat="1" ht="19.5" x14ac:dyDescent="0.2">
      <c r="A468" s="30"/>
      <c r="B468" s="31"/>
      <c r="C468" s="30"/>
      <c r="D468" s="155" t="s">
        <v>248</v>
      </c>
      <c r="E468" s="30"/>
      <c r="F468" s="186" t="s">
        <v>618</v>
      </c>
      <c r="G468" s="30"/>
      <c r="H468" s="30"/>
      <c r="I468" s="30"/>
      <c r="J468" s="30"/>
      <c r="K468" s="30"/>
      <c r="L468" s="31"/>
      <c r="M468" s="157"/>
      <c r="N468" s="158"/>
      <c r="O468" s="56"/>
      <c r="P468" s="56"/>
      <c r="Q468" s="56"/>
      <c r="R468" s="56"/>
      <c r="S468" s="56"/>
      <c r="T468" s="57"/>
      <c r="U468" s="30"/>
      <c r="V468" s="30"/>
      <c r="W468" s="30"/>
      <c r="X468" s="30"/>
      <c r="Y468" s="30"/>
      <c r="Z468" s="30"/>
      <c r="AA468" s="30"/>
      <c r="AB468" s="30"/>
      <c r="AC468" s="30"/>
      <c r="AD468" s="30"/>
      <c r="AE468" s="30"/>
      <c r="AT468" s="18" t="s">
        <v>248</v>
      </c>
      <c r="AU468" s="18" t="s">
        <v>81</v>
      </c>
    </row>
    <row r="469" spans="1:65" s="14" customFormat="1" x14ac:dyDescent="0.2">
      <c r="B469" s="165"/>
      <c r="D469" s="155" t="s">
        <v>171</v>
      </c>
      <c r="E469" s="166" t="s">
        <v>1</v>
      </c>
      <c r="F469" s="167" t="s">
        <v>729</v>
      </c>
      <c r="H469" s="168">
        <v>0.05</v>
      </c>
      <c r="L469" s="165"/>
      <c r="M469" s="169"/>
      <c r="N469" s="170"/>
      <c r="O469" s="170"/>
      <c r="P469" s="170"/>
      <c r="Q469" s="170"/>
      <c r="R469" s="170"/>
      <c r="S469" s="170"/>
      <c r="T469" s="171"/>
      <c r="AT469" s="166" t="s">
        <v>171</v>
      </c>
      <c r="AU469" s="166" t="s">
        <v>81</v>
      </c>
      <c r="AV469" s="14" t="s">
        <v>81</v>
      </c>
      <c r="AW469" s="14" t="s">
        <v>31</v>
      </c>
      <c r="AX469" s="14" t="s">
        <v>19</v>
      </c>
      <c r="AY469" s="166" t="s">
        <v>160</v>
      </c>
    </row>
    <row r="470" spans="1:65" s="2" customFormat="1" ht="24" customHeight="1" x14ac:dyDescent="0.2">
      <c r="A470" s="30"/>
      <c r="B470" s="142"/>
      <c r="C470" s="143" t="s">
        <v>730</v>
      </c>
      <c r="D470" s="143" t="s">
        <v>162</v>
      </c>
      <c r="E470" s="144" t="s">
        <v>621</v>
      </c>
      <c r="F470" s="145" t="s">
        <v>622</v>
      </c>
      <c r="G470" s="146" t="s">
        <v>245</v>
      </c>
      <c r="H470" s="147">
        <v>7.1999999999999995E-2</v>
      </c>
      <c r="I470" s="148">
        <v>0</v>
      </c>
      <c r="J470" s="148">
        <f>ROUND(I470*H470,2)</f>
        <v>0</v>
      </c>
      <c r="K470" s="145" t="s">
        <v>166</v>
      </c>
      <c r="L470" s="31"/>
      <c r="M470" s="149" t="s">
        <v>1</v>
      </c>
      <c r="N470" s="150" t="s">
        <v>39</v>
      </c>
      <c r="O470" s="151">
        <v>1.5669999999999999</v>
      </c>
      <c r="P470" s="151">
        <f>O470*H470</f>
        <v>0.11282399999999999</v>
      </c>
      <c r="Q470" s="151">
        <v>0</v>
      </c>
      <c r="R470" s="151">
        <f>Q470*H470</f>
        <v>0</v>
      </c>
      <c r="S470" s="151">
        <v>0</v>
      </c>
      <c r="T470" s="152">
        <f>S470*H470</f>
        <v>0</v>
      </c>
      <c r="U470" s="30"/>
      <c r="V470" s="30"/>
      <c r="W470" s="30"/>
      <c r="X470" s="30"/>
      <c r="Y470" s="30"/>
      <c r="Z470" s="30"/>
      <c r="AA470" s="30"/>
      <c r="AB470" s="30"/>
      <c r="AC470" s="30"/>
      <c r="AD470" s="30"/>
      <c r="AE470" s="30"/>
      <c r="AR470" s="153" t="s">
        <v>279</v>
      </c>
      <c r="AT470" s="153" t="s">
        <v>162</v>
      </c>
      <c r="AU470" s="153" t="s">
        <v>81</v>
      </c>
      <c r="AY470" s="18" t="s">
        <v>160</v>
      </c>
      <c r="BE470" s="154">
        <f>IF(N470="základní",J470,0)</f>
        <v>0</v>
      </c>
      <c r="BF470" s="154">
        <f>IF(N470="snížená",J470,0)</f>
        <v>0</v>
      </c>
      <c r="BG470" s="154">
        <f>IF(N470="zákl. přenesená",J470,0)</f>
        <v>0</v>
      </c>
      <c r="BH470" s="154">
        <f>IF(N470="sníž. přenesená",J470,0)</f>
        <v>0</v>
      </c>
      <c r="BI470" s="154">
        <f>IF(N470="nulová",J470,0)</f>
        <v>0</v>
      </c>
      <c r="BJ470" s="18" t="s">
        <v>19</v>
      </c>
      <c r="BK470" s="154">
        <f>ROUND(I470*H470,2)</f>
        <v>0</v>
      </c>
      <c r="BL470" s="18" t="s">
        <v>279</v>
      </c>
      <c r="BM470" s="153" t="s">
        <v>623</v>
      </c>
    </row>
    <row r="471" spans="1:65" s="2" customFormat="1" ht="29.25" x14ac:dyDescent="0.2">
      <c r="A471" s="30"/>
      <c r="B471" s="31"/>
      <c r="C471" s="30"/>
      <c r="D471" s="155" t="s">
        <v>169</v>
      </c>
      <c r="E471" s="30"/>
      <c r="F471" s="156" t="s">
        <v>624</v>
      </c>
      <c r="G471" s="30"/>
      <c r="H471" s="30"/>
      <c r="I471" s="30"/>
      <c r="J471" s="30"/>
      <c r="K471" s="30"/>
      <c r="L471" s="31"/>
      <c r="M471" s="196"/>
      <c r="N471" s="197"/>
      <c r="O471" s="198"/>
      <c r="P471" s="198"/>
      <c r="Q471" s="198"/>
      <c r="R471" s="198"/>
      <c r="S471" s="198"/>
      <c r="T471" s="199"/>
      <c r="U471" s="30"/>
      <c r="V471" s="30"/>
      <c r="W471" s="30"/>
      <c r="X471" s="30"/>
      <c r="Y471" s="30"/>
      <c r="Z471" s="30"/>
      <c r="AA471" s="30"/>
      <c r="AB471" s="30"/>
      <c r="AC471" s="30"/>
      <c r="AD471" s="30"/>
      <c r="AE471" s="30"/>
      <c r="AT471" s="18" t="s">
        <v>169</v>
      </c>
      <c r="AU471" s="18" t="s">
        <v>81</v>
      </c>
    </row>
    <row r="472" spans="1:65" s="2" customFormat="1" ht="6.95" customHeight="1" x14ac:dyDescent="0.2">
      <c r="A472" s="30"/>
      <c r="B472" s="45"/>
      <c r="C472" s="46"/>
      <c r="D472" s="46"/>
      <c r="E472" s="46"/>
      <c r="F472" s="46"/>
      <c r="G472" s="46"/>
      <c r="H472" s="46"/>
      <c r="I472" s="46"/>
      <c r="J472" s="46"/>
      <c r="K472" s="46"/>
      <c r="L472" s="31"/>
      <c r="M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30"/>
      <c r="AA472" s="30"/>
      <c r="AB472" s="30"/>
      <c r="AC472" s="30"/>
      <c r="AD472" s="30"/>
      <c r="AE472" s="30"/>
    </row>
  </sheetData>
  <autoFilter ref="C130:K471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1"/>
  <sheetViews>
    <sheetView showGridLines="0" topLeftCell="A118" workbookViewId="0">
      <selection activeCell="I136" sqref="I13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232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93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124</v>
      </c>
      <c r="L4" s="21"/>
      <c r="M4" s="93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39" t="str">
        <f>'Rekapitulace stavby'!K6</f>
        <v>Blatno u Jesenice - Kaštice</v>
      </c>
      <c r="F7" s="240"/>
      <c r="G7" s="240"/>
      <c r="H7" s="240"/>
      <c r="L7" s="21"/>
    </row>
    <row r="8" spans="1:46" s="1" customFormat="1" ht="12" customHeight="1" x14ac:dyDescent="0.2">
      <c r="B8" s="21"/>
      <c r="D8" s="27" t="s">
        <v>125</v>
      </c>
      <c r="L8" s="21"/>
    </row>
    <row r="9" spans="1:46" s="2" customFormat="1" ht="16.5" customHeight="1" x14ac:dyDescent="0.2">
      <c r="A9" s="30"/>
      <c r="B9" s="31"/>
      <c r="C9" s="30"/>
      <c r="D9" s="30"/>
      <c r="E9" s="239" t="s">
        <v>654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26" t="s">
        <v>625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17</v>
      </c>
      <c r="E13" s="30"/>
      <c r="F13" s="25" t="s">
        <v>1</v>
      </c>
      <c r="G13" s="30"/>
      <c r="H13" s="30"/>
      <c r="I13" s="27" t="s">
        <v>18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25" t="s">
        <v>21</v>
      </c>
      <c r="G14" s="30"/>
      <c r="H14" s="30"/>
      <c r="I14" s="27" t="s">
        <v>22</v>
      </c>
      <c r="J14" s="53" t="str">
        <f>'Rekapitulace stavby'!AN8</f>
        <v>20. 9. 2019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26</v>
      </c>
      <c r="E16" s="30"/>
      <c r="F16" s="30"/>
      <c r="G16" s="30"/>
      <c r="H16" s="30"/>
      <c r="I16" s="27" t="s">
        <v>27</v>
      </c>
      <c r="J16" s="25" t="str">
        <f>IF('Rekapitulace stavby'!AN10="","",'Rekapitulace stavby'!AN10)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tr">
        <f>IF('Rekapitulace stavby'!E11="","",'Rekapitulace stavby'!E11)</f>
        <v xml:space="preserve"> </v>
      </c>
      <c r="F17" s="30"/>
      <c r="G17" s="30"/>
      <c r="H17" s="30"/>
      <c r="I17" s="27" t="s">
        <v>28</v>
      </c>
      <c r="J17" s="25" t="str">
        <f>IF('Rekapitulace stavby'!AN11="","",'Rekapitulace stavby'!AN11)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29</v>
      </c>
      <c r="E19" s="30"/>
      <c r="F19" s="30"/>
      <c r="G19" s="30"/>
      <c r="H19" s="30"/>
      <c r="I19" s="27" t="s">
        <v>27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29" t="str">
        <f>'Rekapitulace stavby'!E14</f>
        <v xml:space="preserve"> </v>
      </c>
      <c r="F20" s="229"/>
      <c r="G20" s="229"/>
      <c r="H20" s="229"/>
      <c r="I20" s="27" t="s">
        <v>28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30</v>
      </c>
      <c r="E22" s="30"/>
      <c r="F22" s="30"/>
      <c r="G22" s="30"/>
      <c r="H22" s="30"/>
      <c r="I22" s="27" t="s">
        <v>27</v>
      </c>
      <c r="J22" s="25" t="str">
        <f>IF('Rekapitulace stavby'!AN16="","",'Rekapitulace stavby'!AN16)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tr">
        <f>IF('Rekapitulace stavby'!E17="","",'Rekapitulace stavby'!E17)</f>
        <v xml:space="preserve"> </v>
      </c>
      <c r="F23" s="30"/>
      <c r="G23" s="30"/>
      <c r="H23" s="30"/>
      <c r="I23" s="27" t="s">
        <v>28</v>
      </c>
      <c r="J23" s="25" t="str">
        <f>IF('Rekapitulace stavby'!AN17="","",'Rekapitulace stavby'!AN17)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27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28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4"/>
      <c r="B29" s="95"/>
      <c r="C29" s="94"/>
      <c r="D29" s="94"/>
      <c r="E29" s="233" t="s">
        <v>1</v>
      </c>
      <c r="F29" s="233"/>
      <c r="G29" s="233"/>
      <c r="H29" s="23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97" t="s">
        <v>34</v>
      </c>
      <c r="E32" s="30"/>
      <c r="F32" s="30"/>
      <c r="G32" s="30"/>
      <c r="H32" s="30"/>
      <c r="I32" s="30"/>
      <c r="J32" s="69">
        <f>ROUND(J124,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98" t="s">
        <v>38</v>
      </c>
      <c r="E35" s="27" t="s">
        <v>39</v>
      </c>
      <c r="F35" s="99">
        <f>ROUND((SUM(BE124:BE140)),  2)</f>
        <v>0</v>
      </c>
      <c r="G35" s="30"/>
      <c r="H35" s="30"/>
      <c r="I35" s="100">
        <v>0.21</v>
      </c>
      <c r="J35" s="99">
        <f>ROUND(((SUM(BE124:BE140))*I35),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99">
        <f>ROUND((SUM(BF124:BF140)),  2)</f>
        <v>0</v>
      </c>
      <c r="G36" s="30"/>
      <c r="H36" s="30"/>
      <c r="I36" s="100">
        <v>0.15</v>
      </c>
      <c r="J36" s="99">
        <f>ROUND(((SUM(BF124:BF140))*I36),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99">
        <f>ROUND((SUM(BG124:BG140)),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99">
        <f>ROUND((SUM(BH124:BH140)),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99">
        <f>ROUND((SUM(BI124:BI140)),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1"/>
      <c r="D41" s="102" t="s">
        <v>44</v>
      </c>
      <c r="E41" s="58"/>
      <c r="F41" s="58"/>
      <c r="G41" s="103" t="s">
        <v>45</v>
      </c>
      <c r="H41" s="104" t="s">
        <v>46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07" t="s">
        <v>50</v>
      </c>
      <c r="G61" s="43" t="s">
        <v>49</v>
      </c>
      <c r="H61" s="33"/>
      <c r="I61" s="33"/>
      <c r="J61" s="108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07" t="s">
        <v>50</v>
      </c>
      <c r="G76" s="43" t="s">
        <v>49</v>
      </c>
      <c r="H76" s="33"/>
      <c r="I76" s="33"/>
      <c r="J76" s="108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129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39" t="str">
        <f>E7</f>
        <v>Blatno u Jesenice - Kaštice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125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39" t="s">
        <v>654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26" t="str">
        <f>E11</f>
        <v>VRN - VRN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20</v>
      </c>
      <c r="D91" s="30"/>
      <c r="E91" s="30"/>
      <c r="F91" s="25" t="str">
        <f>F14</f>
        <v xml:space="preserve"> </v>
      </c>
      <c r="G91" s="30"/>
      <c r="H91" s="30"/>
      <c r="I91" s="27" t="s">
        <v>22</v>
      </c>
      <c r="J91" s="53" t="str">
        <f>IF(J14="","",J14)</f>
        <v>20. 9. 2019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26</v>
      </c>
      <c r="D93" s="30"/>
      <c r="E93" s="30"/>
      <c r="F93" s="25" t="str">
        <f>E17</f>
        <v xml:space="preserve"> </v>
      </c>
      <c r="G93" s="30"/>
      <c r="H93" s="30"/>
      <c r="I93" s="27" t="s">
        <v>30</v>
      </c>
      <c r="J93" s="28" t="str">
        <f>E23</f>
        <v xml:space="preserve"> 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29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09" t="s">
        <v>130</v>
      </c>
      <c r="D96" s="101"/>
      <c r="E96" s="101"/>
      <c r="F96" s="101"/>
      <c r="G96" s="101"/>
      <c r="H96" s="101"/>
      <c r="I96" s="101"/>
      <c r="J96" s="110" t="s">
        <v>131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1" t="s">
        <v>132</v>
      </c>
      <c r="D98" s="30"/>
      <c r="E98" s="30"/>
      <c r="F98" s="30"/>
      <c r="G98" s="30"/>
      <c r="H98" s="30"/>
      <c r="I98" s="30"/>
      <c r="J98" s="69">
        <f>J124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133</v>
      </c>
    </row>
    <row r="99" spans="1:47" s="9" customFormat="1" ht="24.95" customHeight="1" x14ac:dyDescent="0.2">
      <c r="B99" s="112"/>
      <c r="D99" s="113" t="s">
        <v>626</v>
      </c>
      <c r="E99" s="114"/>
      <c r="F99" s="114"/>
      <c r="G99" s="114"/>
      <c r="H99" s="114"/>
      <c r="I99" s="114"/>
      <c r="J99" s="115">
        <f>J125</f>
        <v>0</v>
      </c>
      <c r="L99" s="112"/>
    </row>
    <row r="100" spans="1:47" s="10" customFormat="1" ht="19.899999999999999" customHeight="1" x14ac:dyDescent="0.2">
      <c r="B100" s="116"/>
      <c r="D100" s="117" t="s">
        <v>627</v>
      </c>
      <c r="E100" s="118"/>
      <c r="F100" s="118"/>
      <c r="G100" s="118"/>
      <c r="H100" s="118"/>
      <c r="I100" s="118"/>
      <c r="J100" s="119">
        <f>J126</f>
        <v>0</v>
      </c>
      <c r="L100" s="116"/>
    </row>
    <row r="101" spans="1:47" s="10" customFormat="1" ht="19.899999999999999" customHeight="1" x14ac:dyDescent="0.2">
      <c r="B101" s="116"/>
      <c r="D101" s="117" t="s">
        <v>628</v>
      </c>
      <c r="E101" s="118"/>
      <c r="F101" s="118"/>
      <c r="G101" s="118"/>
      <c r="H101" s="118"/>
      <c r="I101" s="118"/>
      <c r="J101" s="119">
        <f>J133</f>
        <v>0</v>
      </c>
      <c r="L101" s="116"/>
    </row>
    <row r="102" spans="1:47" s="10" customFormat="1" ht="19.899999999999999" customHeight="1" x14ac:dyDescent="0.2">
      <c r="B102" s="116"/>
      <c r="D102" s="117" t="s">
        <v>629</v>
      </c>
      <c r="E102" s="118"/>
      <c r="F102" s="118"/>
      <c r="G102" s="118"/>
      <c r="H102" s="118"/>
      <c r="I102" s="118"/>
      <c r="J102" s="119">
        <f>J137</f>
        <v>0</v>
      </c>
      <c r="L102" s="116"/>
    </row>
    <row r="103" spans="1:47" s="2" customFormat="1" ht="21.75" customHeight="1" x14ac:dyDescent="0.2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47" s="2" customFormat="1" ht="6.95" customHeight="1" x14ac:dyDescent="0.2">
      <c r="A104" s="30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47" s="2" customFormat="1" ht="6.95" customHeight="1" x14ac:dyDescent="0.2">
      <c r="A108" s="30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24.95" customHeight="1" x14ac:dyDescent="0.2">
      <c r="A109" s="30"/>
      <c r="B109" s="31"/>
      <c r="C109" s="22" t="s">
        <v>145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 x14ac:dyDescent="0.2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2" customHeight="1" x14ac:dyDescent="0.2">
      <c r="A111" s="30"/>
      <c r="B111" s="31"/>
      <c r="C111" s="27" t="s">
        <v>14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6.5" customHeight="1" x14ac:dyDescent="0.2">
      <c r="A112" s="30"/>
      <c r="B112" s="31"/>
      <c r="C112" s="30"/>
      <c r="D112" s="30"/>
      <c r="E112" s="239" t="str">
        <f>E7</f>
        <v>Blatno u Jesenice - Kaštice</v>
      </c>
      <c r="F112" s="240"/>
      <c r="G112" s="240"/>
      <c r="H112" s="24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1" customFormat="1" ht="12" customHeight="1" x14ac:dyDescent="0.2">
      <c r="B113" s="21"/>
      <c r="C113" s="27" t="s">
        <v>125</v>
      </c>
      <c r="L113" s="21"/>
    </row>
    <row r="114" spans="1:65" s="2" customFormat="1" ht="16.5" customHeight="1" x14ac:dyDescent="0.2">
      <c r="A114" s="30"/>
      <c r="B114" s="31"/>
      <c r="C114" s="30"/>
      <c r="D114" s="30"/>
      <c r="E114" s="239" t="s">
        <v>654</v>
      </c>
      <c r="F114" s="238"/>
      <c r="G114" s="238"/>
      <c r="H114" s="238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 x14ac:dyDescent="0.2">
      <c r="A115" s="30"/>
      <c r="B115" s="31"/>
      <c r="C115" s="27" t="s">
        <v>127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6.5" customHeight="1" x14ac:dyDescent="0.2">
      <c r="A116" s="30"/>
      <c r="B116" s="31"/>
      <c r="C116" s="30"/>
      <c r="D116" s="30"/>
      <c r="E116" s="226" t="str">
        <f>E11</f>
        <v>VRN - VRN</v>
      </c>
      <c r="F116" s="238"/>
      <c r="G116" s="238"/>
      <c r="H116" s="238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2" customHeight="1" x14ac:dyDescent="0.2">
      <c r="A118" s="30"/>
      <c r="B118" s="31"/>
      <c r="C118" s="27" t="s">
        <v>20</v>
      </c>
      <c r="D118" s="30"/>
      <c r="E118" s="30"/>
      <c r="F118" s="25" t="str">
        <f>F14</f>
        <v xml:space="preserve"> </v>
      </c>
      <c r="G118" s="30"/>
      <c r="H118" s="30"/>
      <c r="I118" s="27" t="s">
        <v>22</v>
      </c>
      <c r="J118" s="53" t="str">
        <f>IF(J14="","",J14)</f>
        <v>20. 9. 2019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6.95" customHeight="1" x14ac:dyDescent="0.2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 x14ac:dyDescent="0.2">
      <c r="A120" s="30"/>
      <c r="B120" s="31"/>
      <c r="C120" s="27" t="s">
        <v>26</v>
      </c>
      <c r="D120" s="30"/>
      <c r="E120" s="30"/>
      <c r="F120" s="25" t="str">
        <f>E17</f>
        <v xml:space="preserve"> </v>
      </c>
      <c r="G120" s="30"/>
      <c r="H120" s="30"/>
      <c r="I120" s="27" t="s">
        <v>30</v>
      </c>
      <c r="J120" s="28" t="str">
        <f>E23</f>
        <v xml:space="preserve"> 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 x14ac:dyDescent="0.2">
      <c r="A121" s="30"/>
      <c r="B121" s="31"/>
      <c r="C121" s="27" t="s">
        <v>29</v>
      </c>
      <c r="D121" s="30"/>
      <c r="E121" s="30"/>
      <c r="F121" s="25" t="str">
        <f>IF(E20="","",E20)</f>
        <v xml:space="preserve"> </v>
      </c>
      <c r="G121" s="30"/>
      <c r="H121" s="30"/>
      <c r="I121" s="27" t="s">
        <v>32</v>
      </c>
      <c r="J121" s="28" t="str">
        <f>E26</f>
        <v xml:space="preserve"> 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0.35" customHeight="1" x14ac:dyDescent="0.2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11" customFormat="1" ht="29.25" customHeight="1" x14ac:dyDescent="0.2">
      <c r="A123" s="120"/>
      <c r="B123" s="121"/>
      <c r="C123" s="122" t="s">
        <v>146</v>
      </c>
      <c r="D123" s="123" t="s">
        <v>59</v>
      </c>
      <c r="E123" s="123" t="s">
        <v>55</v>
      </c>
      <c r="F123" s="123" t="s">
        <v>56</v>
      </c>
      <c r="G123" s="123" t="s">
        <v>147</v>
      </c>
      <c r="H123" s="123" t="s">
        <v>148</v>
      </c>
      <c r="I123" s="123" t="s">
        <v>149</v>
      </c>
      <c r="J123" s="123" t="s">
        <v>131</v>
      </c>
      <c r="K123" s="124" t="s">
        <v>150</v>
      </c>
      <c r="L123" s="125"/>
      <c r="M123" s="60" t="s">
        <v>1</v>
      </c>
      <c r="N123" s="61" t="s">
        <v>38</v>
      </c>
      <c r="O123" s="61" t="s">
        <v>151</v>
      </c>
      <c r="P123" s="61" t="s">
        <v>152</v>
      </c>
      <c r="Q123" s="61" t="s">
        <v>153</v>
      </c>
      <c r="R123" s="61" t="s">
        <v>154</v>
      </c>
      <c r="S123" s="61" t="s">
        <v>155</v>
      </c>
      <c r="T123" s="62" t="s">
        <v>156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9" customHeight="1" x14ac:dyDescent="0.25">
      <c r="A124" s="30"/>
      <c r="B124" s="31"/>
      <c r="C124" s="67" t="s">
        <v>157</v>
      </c>
      <c r="D124" s="30"/>
      <c r="E124" s="30"/>
      <c r="F124" s="30"/>
      <c r="G124" s="30"/>
      <c r="H124" s="30"/>
      <c r="I124" s="30"/>
      <c r="J124" s="126">
        <f>BK124</f>
        <v>0</v>
      </c>
      <c r="K124" s="30"/>
      <c r="L124" s="31"/>
      <c r="M124" s="63"/>
      <c r="N124" s="54"/>
      <c r="O124" s="64"/>
      <c r="P124" s="127">
        <f>P125</f>
        <v>0</v>
      </c>
      <c r="Q124" s="64"/>
      <c r="R124" s="127">
        <f>R125</f>
        <v>0</v>
      </c>
      <c r="S124" s="64"/>
      <c r="T124" s="128">
        <f>T125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8" t="s">
        <v>73</v>
      </c>
      <c r="AU124" s="18" t="s">
        <v>133</v>
      </c>
      <c r="BK124" s="129">
        <f>BK125</f>
        <v>0</v>
      </c>
    </row>
    <row r="125" spans="1:65" s="12" customFormat="1" ht="25.9" customHeight="1" x14ac:dyDescent="0.2">
      <c r="B125" s="130"/>
      <c r="D125" s="131" t="s">
        <v>73</v>
      </c>
      <c r="E125" s="132" t="s">
        <v>86</v>
      </c>
      <c r="F125" s="132" t="s">
        <v>630</v>
      </c>
      <c r="J125" s="133">
        <f>BK125</f>
        <v>0</v>
      </c>
      <c r="L125" s="130"/>
      <c r="M125" s="134"/>
      <c r="N125" s="135"/>
      <c r="O125" s="135"/>
      <c r="P125" s="136">
        <f>P126+P133+P137</f>
        <v>0</v>
      </c>
      <c r="Q125" s="135"/>
      <c r="R125" s="136">
        <f>R126+R133+R137</f>
        <v>0</v>
      </c>
      <c r="S125" s="135"/>
      <c r="T125" s="137">
        <f>T126+T133+T137</f>
        <v>0</v>
      </c>
      <c r="AR125" s="131" t="s">
        <v>196</v>
      </c>
      <c r="AT125" s="138" t="s">
        <v>73</v>
      </c>
      <c r="AU125" s="138" t="s">
        <v>74</v>
      </c>
      <c r="AY125" s="131" t="s">
        <v>160</v>
      </c>
      <c r="BK125" s="139">
        <f>BK126+BK133+BK137</f>
        <v>0</v>
      </c>
    </row>
    <row r="126" spans="1:65" s="12" customFormat="1" ht="22.9" customHeight="1" x14ac:dyDescent="0.2">
      <c r="B126" s="130"/>
      <c r="D126" s="131" t="s">
        <v>73</v>
      </c>
      <c r="E126" s="140" t="s">
        <v>631</v>
      </c>
      <c r="F126" s="140" t="s">
        <v>632</v>
      </c>
      <c r="J126" s="141">
        <f>BK126</f>
        <v>0</v>
      </c>
      <c r="L126" s="130"/>
      <c r="M126" s="134"/>
      <c r="N126" s="135"/>
      <c r="O126" s="135"/>
      <c r="P126" s="136">
        <f>SUM(P127:P132)</f>
        <v>0</v>
      </c>
      <c r="Q126" s="135"/>
      <c r="R126" s="136">
        <f>SUM(R127:R132)</f>
        <v>0</v>
      </c>
      <c r="S126" s="135"/>
      <c r="T126" s="137">
        <f>SUM(T127:T132)</f>
        <v>0</v>
      </c>
      <c r="AR126" s="131" t="s">
        <v>196</v>
      </c>
      <c r="AT126" s="138" t="s">
        <v>73</v>
      </c>
      <c r="AU126" s="138" t="s">
        <v>19</v>
      </c>
      <c r="AY126" s="131" t="s">
        <v>160</v>
      </c>
      <c r="BK126" s="139">
        <f>SUM(BK127:BK132)</f>
        <v>0</v>
      </c>
    </row>
    <row r="127" spans="1:65" s="2" customFormat="1" ht="16.5" customHeight="1" x14ac:dyDescent="0.2">
      <c r="A127" s="30"/>
      <c r="B127" s="142"/>
      <c r="C127" s="143" t="s">
        <v>19</v>
      </c>
      <c r="D127" s="143" t="s">
        <v>162</v>
      </c>
      <c r="E127" s="144" t="s">
        <v>633</v>
      </c>
      <c r="F127" s="145" t="s">
        <v>634</v>
      </c>
      <c r="G127" s="146" t="s">
        <v>635</v>
      </c>
      <c r="H127" s="147">
        <v>1</v>
      </c>
      <c r="I127" s="148">
        <v>0</v>
      </c>
      <c r="J127" s="148">
        <f>ROUND(I127*H127,2)</f>
        <v>0</v>
      </c>
      <c r="K127" s="145" t="s">
        <v>166</v>
      </c>
      <c r="L127" s="31"/>
      <c r="M127" s="149" t="s">
        <v>1</v>
      </c>
      <c r="N127" s="150" t="s">
        <v>39</v>
      </c>
      <c r="O127" s="151">
        <v>0</v>
      </c>
      <c r="P127" s="151">
        <f>O127*H127</f>
        <v>0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3" t="s">
        <v>636</v>
      </c>
      <c r="AT127" s="153" t="s">
        <v>162</v>
      </c>
      <c r="AU127" s="153" t="s">
        <v>81</v>
      </c>
      <c r="AY127" s="18" t="s">
        <v>160</v>
      </c>
      <c r="BE127" s="154">
        <f>IF(N127="základní",J127,0)</f>
        <v>0</v>
      </c>
      <c r="BF127" s="154">
        <f>IF(N127="snížená",J127,0)</f>
        <v>0</v>
      </c>
      <c r="BG127" s="154">
        <f>IF(N127="zákl. přenesená",J127,0)</f>
        <v>0</v>
      </c>
      <c r="BH127" s="154">
        <f>IF(N127="sníž. přenesená",J127,0)</f>
        <v>0</v>
      </c>
      <c r="BI127" s="154">
        <f>IF(N127="nulová",J127,0)</f>
        <v>0</v>
      </c>
      <c r="BJ127" s="18" t="s">
        <v>19</v>
      </c>
      <c r="BK127" s="154">
        <f>ROUND(I127*H127,2)</f>
        <v>0</v>
      </c>
      <c r="BL127" s="18" t="s">
        <v>636</v>
      </c>
      <c r="BM127" s="153" t="s">
        <v>637</v>
      </c>
    </row>
    <row r="128" spans="1:65" s="2" customFormat="1" x14ac:dyDescent="0.2">
      <c r="A128" s="30"/>
      <c r="B128" s="31"/>
      <c r="C128" s="30"/>
      <c r="D128" s="155" t="s">
        <v>169</v>
      </c>
      <c r="E128" s="30"/>
      <c r="F128" s="156" t="s">
        <v>634</v>
      </c>
      <c r="G128" s="30"/>
      <c r="H128" s="30"/>
      <c r="I128" s="30"/>
      <c r="J128" s="30"/>
      <c r="K128" s="30"/>
      <c r="L128" s="31"/>
      <c r="M128" s="157"/>
      <c r="N128" s="158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8" t="s">
        <v>169</v>
      </c>
      <c r="AU128" s="18" t="s">
        <v>81</v>
      </c>
    </row>
    <row r="129" spans="1:65" s="2" customFormat="1" ht="19.5" x14ac:dyDescent="0.2">
      <c r="A129" s="30"/>
      <c r="B129" s="31"/>
      <c r="C129" s="30"/>
      <c r="D129" s="155" t="s">
        <v>248</v>
      </c>
      <c r="E129" s="30"/>
      <c r="F129" s="186" t="s">
        <v>638</v>
      </c>
      <c r="G129" s="30"/>
      <c r="H129" s="30"/>
      <c r="I129" s="30"/>
      <c r="J129" s="30"/>
      <c r="K129" s="30"/>
      <c r="L129" s="31"/>
      <c r="M129" s="157"/>
      <c r="N129" s="158"/>
      <c r="O129" s="56"/>
      <c r="P129" s="56"/>
      <c r="Q129" s="56"/>
      <c r="R129" s="56"/>
      <c r="S129" s="56"/>
      <c r="T129" s="57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8" t="s">
        <v>248</v>
      </c>
      <c r="AU129" s="18" t="s">
        <v>81</v>
      </c>
    </row>
    <row r="130" spans="1:65" s="2" customFormat="1" ht="16.5" customHeight="1" x14ac:dyDescent="0.2">
      <c r="A130" s="30"/>
      <c r="B130" s="142"/>
      <c r="C130" s="143" t="s">
        <v>81</v>
      </c>
      <c r="D130" s="143" t="s">
        <v>162</v>
      </c>
      <c r="E130" s="144" t="s">
        <v>639</v>
      </c>
      <c r="F130" s="145" t="s">
        <v>640</v>
      </c>
      <c r="G130" s="146" t="s">
        <v>635</v>
      </c>
      <c r="H130" s="147">
        <v>1</v>
      </c>
      <c r="I130" s="148">
        <v>0</v>
      </c>
      <c r="J130" s="148">
        <f>ROUND(I130*H130,2)</f>
        <v>0</v>
      </c>
      <c r="K130" s="145" t="s">
        <v>166</v>
      </c>
      <c r="L130" s="31"/>
      <c r="M130" s="149" t="s">
        <v>1</v>
      </c>
      <c r="N130" s="150" t="s">
        <v>39</v>
      </c>
      <c r="O130" s="151">
        <v>0</v>
      </c>
      <c r="P130" s="151">
        <f>O130*H130</f>
        <v>0</v>
      </c>
      <c r="Q130" s="151">
        <v>0</v>
      </c>
      <c r="R130" s="151">
        <f>Q130*H130</f>
        <v>0</v>
      </c>
      <c r="S130" s="151">
        <v>0</v>
      </c>
      <c r="T130" s="152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3" t="s">
        <v>636</v>
      </c>
      <c r="AT130" s="153" t="s">
        <v>162</v>
      </c>
      <c r="AU130" s="153" t="s">
        <v>81</v>
      </c>
      <c r="AY130" s="18" t="s">
        <v>160</v>
      </c>
      <c r="BE130" s="154">
        <f>IF(N130="základní",J130,0)</f>
        <v>0</v>
      </c>
      <c r="BF130" s="154">
        <f>IF(N130="snížená",J130,0)</f>
        <v>0</v>
      </c>
      <c r="BG130" s="154">
        <f>IF(N130="zákl. přenesená",J130,0)</f>
        <v>0</v>
      </c>
      <c r="BH130" s="154">
        <f>IF(N130="sníž. přenesená",J130,0)</f>
        <v>0</v>
      </c>
      <c r="BI130" s="154">
        <f>IF(N130="nulová",J130,0)</f>
        <v>0</v>
      </c>
      <c r="BJ130" s="18" t="s">
        <v>19</v>
      </c>
      <c r="BK130" s="154">
        <f>ROUND(I130*H130,2)</f>
        <v>0</v>
      </c>
      <c r="BL130" s="18" t="s">
        <v>636</v>
      </c>
      <c r="BM130" s="153" t="s">
        <v>641</v>
      </c>
    </row>
    <row r="131" spans="1:65" s="2" customFormat="1" x14ac:dyDescent="0.2">
      <c r="A131" s="30"/>
      <c r="B131" s="31"/>
      <c r="C131" s="30"/>
      <c r="D131" s="155" t="s">
        <v>169</v>
      </c>
      <c r="E131" s="30"/>
      <c r="F131" s="156" t="s">
        <v>640</v>
      </c>
      <c r="G131" s="30"/>
      <c r="H131" s="30"/>
      <c r="I131" s="30"/>
      <c r="J131" s="30"/>
      <c r="K131" s="30"/>
      <c r="L131" s="31"/>
      <c r="M131" s="157"/>
      <c r="N131" s="158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8" t="s">
        <v>169</v>
      </c>
      <c r="AU131" s="18" t="s">
        <v>81</v>
      </c>
    </row>
    <row r="132" spans="1:65" s="2" customFormat="1" ht="39" x14ac:dyDescent="0.2">
      <c r="A132" s="30"/>
      <c r="B132" s="31"/>
      <c r="C132" s="30"/>
      <c r="D132" s="155" t="s">
        <v>248</v>
      </c>
      <c r="E132" s="30"/>
      <c r="F132" s="186" t="s">
        <v>642</v>
      </c>
      <c r="G132" s="30"/>
      <c r="H132" s="30"/>
      <c r="I132" s="30"/>
      <c r="J132" s="30"/>
      <c r="K132" s="30"/>
      <c r="L132" s="31"/>
      <c r="M132" s="157"/>
      <c r="N132" s="158"/>
      <c r="O132" s="56"/>
      <c r="P132" s="56"/>
      <c r="Q132" s="56"/>
      <c r="R132" s="56"/>
      <c r="S132" s="56"/>
      <c r="T132" s="57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8" t="s">
        <v>248</v>
      </c>
      <c r="AU132" s="18" t="s">
        <v>81</v>
      </c>
    </row>
    <row r="133" spans="1:65" s="12" customFormat="1" ht="22.9" customHeight="1" x14ac:dyDescent="0.2">
      <c r="B133" s="130"/>
      <c r="D133" s="131" t="s">
        <v>73</v>
      </c>
      <c r="E133" s="140" t="s">
        <v>643</v>
      </c>
      <c r="F133" s="140" t="s">
        <v>644</v>
      </c>
      <c r="J133" s="141">
        <f>BK133</f>
        <v>0</v>
      </c>
      <c r="L133" s="130"/>
      <c r="M133" s="134"/>
      <c r="N133" s="135"/>
      <c r="O133" s="135"/>
      <c r="P133" s="136">
        <f>SUM(P134:P136)</f>
        <v>0</v>
      </c>
      <c r="Q133" s="135"/>
      <c r="R133" s="136">
        <f>SUM(R134:R136)</f>
        <v>0</v>
      </c>
      <c r="S133" s="135"/>
      <c r="T133" s="137">
        <f>SUM(T134:T136)</f>
        <v>0</v>
      </c>
      <c r="AR133" s="131" t="s">
        <v>196</v>
      </c>
      <c r="AT133" s="138" t="s">
        <v>73</v>
      </c>
      <c r="AU133" s="138" t="s">
        <v>19</v>
      </c>
      <c r="AY133" s="131" t="s">
        <v>160</v>
      </c>
      <c r="BK133" s="139">
        <f>SUM(BK134:BK136)</f>
        <v>0</v>
      </c>
    </row>
    <row r="134" spans="1:65" s="2" customFormat="1" ht="16.5" customHeight="1" x14ac:dyDescent="0.2">
      <c r="A134" s="30"/>
      <c r="B134" s="142"/>
      <c r="C134" s="143" t="s">
        <v>183</v>
      </c>
      <c r="D134" s="143" t="s">
        <v>162</v>
      </c>
      <c r="E134" s="144" t="s">
        <v>645</v>
      </c>
      <c r="F134" s="145" t="s">
        <v>644</v>
      </c>
      <c r="G134" s="146" t="s">
        <v>635</v>
      </c>
      <c r="H134" s="147">
        <v>0</v>
      </c>
      <c r="I134" s="148">
        <v>0</v>
      </c>
      <c r="J134" s="148">
        <f>ROUND(I134*H134,2)</f>
        <v>0</v>
      </c>
      <c r="K134" s="145" t="s">
        <v>166</v>
      </c>
      <c r="L134" s="31"/>
      <c r="M134" s="149" t="s">
        <v>1</v>
      </c>
      <c r="N134" s="150" t="s">
        <v>39</v>
      </c>
      <c r="O134" s="151">
        <v>0</v>
      </c>
      <c r="P134" s="151">
        <f>O134*H134</f>
        <v>0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3" t="s">
        <v>636</v>
      </c>
      <c r="AT134" s="153" t="s">
        <v>162</v>
      </c>
      <c r="AU134" s="153" t="s">
        <v>81</v>
      </c>
      <c r="AY134" s="18" t="s">
        <v>160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8" t="s">
        <v>19</v>
      </c>
      <c r="BK134" s="154">
        <f>ROUND(I134*H134,2)</f>
        <v>0</v>
      </c>
      <c r="BL134" s="18" t="s">
        <v>636</v>
      </c>
      <c r="BM134" s="153" t="s">
        <v>646</v>
      </c>
    </row>
    <row r="135" spans="1:65" s="2" customFormat="1" x14ac:dyDescent="0.2">
      <c r="A135" s="30"/>
      <c r="B135" s="31"/>
      <c r="C135" s="30"/>
      <c r="D135" s="155" t="s">
        <v>169</v>
      </c>
      <c r="E135" s="30"/>
      <c r="F135" s="156" t="s">
        <v>644</v>
      </c>
      <c r="G135" s="30"/>
      <c r="H135" s="30"/>
      <c r="I135" s="30"/>
      <c r="J135" s="30"/>
      <c r="K135" s="30"/>
      <c r="L135" s="31"/>
      <c r="M135" s="157"/>
      <c r="N135" s="158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8" t="s">
        <v>169</v>
      </c>
      <c r="AU135" s="18" t="s">
        <v>81</v>
      </c>
    </row>
    <row r="136" spans="1:65" s="2" customFormat="1" ht="48.75" x14ac:dyDescent="0.2">
      <c r="A136" s="30"/>
      <c r="B136" s="31"/>
      <c r="C136" s="30"/>
      <c r="D136" s="155" t="s">
        <v>248</v>
      </c>
      <c r="E136" s="30"/>
      <c r="F136" s="186" t="s">
        <v>647</v>
      </c>
      <c r="G136" s="30"/>
      <c r="H136" s="30"/>
      <c r="I136" s="30"/>
      <c r="J136" s="30"/>
      <c r="K136" s="30"/>
      <c r="L136" s="31"/>
      <c r="M136" s="157"/>
      <c r="N136" s="158"/>
      <c r="O136" s="56"/>
      <c r="P136" s="56"/>
      <c r="Q136" s="56"/>
      <c r="R136" s="56"/>
      <c r="S136" s="56"/>
      <c r="T136" s="57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8" t="s">
        <v>248</v>
      </c>
      <c r="AU136" s="18" t="s">
        <v>81</v>
      </c>
    </row>
    <row r="137" spans="1:65" s="12" customFormat="1" ht="22.9" customHeight="1" x14ac:dyDescent="0.2">
      <c r="B137" s="130"/>
      <c r="D137" s="131" t="s">
        <v>73</v>
      </c>
      <c r="E137" s="140" t="s">
        <v>648</v>
      </c>
      <c r="F137" s="140" t="s">
        <v>649</v>
      </c>
      <c r="J137" s="141">
        <f>BK137</f>
        <v>0</v>
      </c>
      <c r="L137" s="130"/>
      <c r="M137" s="134"/>
      <c r="N137" s="135"/>
      <c r="O137" s="135"/>
      <c r="P137" s="136">
        <f>SUM(P138:P140)</f>
        <v>0</v>
      </c>
      <c r="Q137" s="135"/>
      <c r="R137" s="136">
        <f>SUM(R138:R140)</f>
        <v>0</v>
      </c>
      <c r="S137" s="135"/>
      <c r="T137" s="137">
        <f>SUM(T138:T140)</f>
        <v>0</v>
      </c>
      <c r="AR137" s="131" t="s">
        <v>196</v>
      </c>
      <c r="AT137" s="138" t="s">
        <v>73</v>
      </c>
      <c r="AU137" s="138" t="s">
        <v>19</v>
      </c>
      <c r="AY137" s="131" t="s">
        <v>160</v>
      </c>
      <c r="BK137" s="139">
        <f>SUM(BK138:BK140)</f>
        <v>0</v>
      </c>
    </row>
    <row r="138" spans="1:65" s="2" customFormat="1" ht="16.5" customHeight="1" x14ac:dyDescent="0.2">
      <c r="A138" s="30"/>
      <c r="B138" s="142"/>
      <c r="C138" s="143" t="s">
        <v>167</v>
      </c>
      <c r="D138" s="143" t="s">
        <v>162</v>
      </c>
      <c r="E138" s="144" t="s">
        <v>650</v>
      </c>
      <c r="F138" s="145" t="s">
        <v>651</v>
      </c>
      <c r="G138" s="146" t="s">
        <v>635</v>
      </c>
      <c r="H138" s="147">
        <v>1</v>
      </c>
      <c r="I138" s="148">
        <v>0</v>
      </c>
      <c r="J138" s="148">
        <f>ROUND(I138*H138,2)</f>
        <v>0</v>
      </c>
      <c r="K138" s="145" t="s">
        <v>166</v>
      </c>
      <c r="L138" s="31"/>
      <c r="M138" s="149" t="s">
        <v>1</v>
      </c>
      <c r="N138" s="150" t="s">
        <v>39</v>
      </c>
      <c r="O138" s="151">
        <v>0</v>
      </c>
      <c r="P138" s="151">
        <f>O138*H138</f>
        <v>0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3" t="s">
        <v>636</v>
      </c>
      <c r="AT138" s="153" t="s">
        <v>162</v>
      </c>
      <c r="AU138" s="153" t="s">
        <v>81</v>
      </c>
      <c r="AY138" s="18" t="s">
        <v>160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8" t="s">
        <v>19</v>
      </c>
      <c r="BK138" s="154">
        <f>ROUND(I138*H138,2)</f>
        <v>0</v>
      </c>
      <c r="BL138" s="18" t="s">
        <v>636</v>
      </c>
      <c r="BM138" s="153" t="s">
        <v>652</v>
      </c>
    </row>
    <row r="139" spans="1:65" s="2" customFormat="1" x14ac:dyDescent="0.2">
      <c r="A139" s="30"/>
      <c r="B139" s="31"/>
      <c r="C139" s="30"/>
      <c r="D139" s="155" t="s">
        <v>169</v>
      </c>
      <c r="E139" s="30"/>
      <c r="F139" s="156" t="s">
        <v>651</v>
      </c>
      <c r="G139" s="30"/>
      <c r="H139" s="30"/>
      <c r="I139" s="30"/>
      <c r="J139" s="30"/>
      <c r="K139" s="30"/>
      <c r="L139" s="31"/>
      <c r="M139" s="157"/>
      <c r="N139" s="158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8" t="s">
        <v>169</v>
      </c>
      <c r="AU139" s="18" t="s">
        <v>81</v>
      </c>
    </row>
    <row r="140" spans="1:65" s="2" customFormat="1" ht="19.5" x14ac:dyDescent="0.2">
      <c r="A140" s="30"/>
      <c r="B140" s="31"/>
      <c r="C140" s="30"/>
      <c r="D140" s="155" t="s">
        <v>248</v>
      </c>
      <c r="E140" s="30"/>
      <c r="F140" s="186" t="s">
        <v>653</v>
      </c>
      <c r="G140" s="30"/>
      <c r="H140" s="30"/>
      <c r="I140" s="30"/>
      <c r="J140" s="30"/>
      <c r="K140" s="30"/>
      <c r="L140" s="31"/>
      <c r="M140" s="196"/>
      <c r="N140" s="197"/>
      <c r="O140" s="198"/>
      <c r="P140" s="198"/>
      <c r="Q140" s="198"/>
      <c r="R140" s="198"/>
      <c r="S140" s="198"/>
      <c r="T140" s="199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8" t="s">
        <v>248</v>
      </c>
      <c r="AU140" s="18" t="s">
        <v>81</v>
      </c>
    </row>
    <row r="141" spans="1:65" s="2" customFormat="1" ht="6.95" customHeight="1" x14ac:dyDescent="0.2">
      <c r="A141" s="30"/>
      <c r="B141" s="45"/>
      <c r="C141" s="46"/>
      <c r="D141" s="46"/>
      <c r="E141" s="46"/>
      <c r="F141" s="46"/>
      <c r="G141" s="46"/>
      <c r="H141" s="46"/>
      <c r="I141" s="46"/>
      <c r="J141" s="46"/>
      <c r="K141" s="46"/>
      <c r="L141" s="31"/>
      <c r="M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</sheetData>
  <autoFilter ref="C123:K140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67"/>
  <sheetViews>
    <sheetView showGridLines="0" topLeftCell="A463" workbookViewId="0">
      <selection activeCell="I486" sqref="I48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232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98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124</v>
      </c>
      <c r="L4" s="21"/>
      <c r="M4" s="93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39" t="str">
        <f>'Rekapitulace stavby'!K6</f>
        <v>Blatno u Jesenice - Kaštice</v>
      </c>
      <c r="F7" s="240"/>
      <c r="G7" s="240"/>
      <c r="H7" s="240"/>
      <c r="L7" s="21"/>
    </row>
    <row r="8" spans="1:46" s="1" customFormat="1" ht="12" customHeight="1" x14ac:dyDescent="0.2">
      <c r="B8" s="21"/>
      <c r="D8" s="27" t="s">
        <v>125</v>
      </c>
      <c r="L8" s="21"/>
    </row>
    <row r="9" spans="1:46" s="2" customFormat="1" ht="16.5" customHeight="1" x14ac:dyDescent="0.2">
      <c r="A9" s="30"/>
      <c r="B9" s="31"/>
      <c r="C9" s="30"/>
      <c r="D9" s="30"/>
      <c r="E9" s="239" t="s">
        <v>731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26" t="s">
        <v>732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17</v>
      </c>
      <c r="E13" s="30"/>
      <c r="F13" s="25" t="s">
        <v>1</v>
      </c>
      <c r="G13" s="30"/>
      <c r="H13" s="30"/>
      <c r="I13" s="27" t="s">
        <v>18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25" t="s">
        <v>21</v>
      </c>
      <c r="G14" s="30"/>
      <c r="H14" s="30"/>
      <c r="I14" s="27" t="s">
        <v>22</v>
      </c>
      <c r="J14" s="53" t="str">
        <f>'Rekapitulace stavby'!AN8</f>
        <v>20. 9. 2019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26</v>
      </c>
      <c r="E16" s="30"/>
      <c r="F16" s="30"/>
      <c r="G16" s="30"/>
      <c r="H16" s="30"/>
      <c r="I16" s="27" t="s">
        <v>27</v>
      </c>
      <c r="J16" s="25" t="str">
        <f>IF('Rekapitulace stavby'!AN10="","",'Rekapitulace stavby'!AN10)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tr">
        <f>IF('Rekapitulace stavby'!E11="","",'Rekapitulace stavby'!E11)</f>
        <v xml:space="preserve"> </v>
      </c>
      <c r="F17" s="30"/>
      <c r="G17" s="30"/>
      <c r="H17" s="30"/>
      <c r="I17" s="27" t="s">
        <v>28</v>
      </c>
      <c r="J17" s="25" t="str">
        <f>IF('Rekapitulace stavby'!AN11="","",'Rekapitulace stavby'!AN11)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29</v>
      </c>
      <c r="E19" s="30"/>
      <c r="F19" s="30"/>
      <c r="G19" s="30"/>
      <c r="H19" s="30"/>
      <c r="I19" s="27" t="s">
        <v>27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29" t="str">
        <f>'Rekapitulace stavby'!E14</f>
        <v xml:space="preserve"> </v>
      </c>
      <c r="F20" s="229"/>
      <c r="G20" s="229"/>
      <c r="H20" s="229"/>
      <c r="I20" s="27" t="s">
        <v>28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30</v>
      </c>
      <c r="E22" s="30"/>
      <c r="F22" s="30"/>
      <c r="G22" s="30"/>
      <c r="H22" s="30"/>
      <c r="I22" s="27" t="s">
        <v>27</v>
      </c>
      <c r="J22" s="25" t="str">
        <f>IF('Rekapitulace stavby'!AN16="","",'Rekapitulace stavby'!AN16)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tr">
        <f>IF('Rekapitulace stavby'!E17="","",'Rekapitulace stavby'!E17)</f>
        <v xml:space="preserve"> </v>
      </c>
      <c r="F23" s="30"/>
      <c r="G23" s="30"/>
      <c r="H23" s="30"/>
      <c r="I23" s="27" t="s">
        <v>28</v>
      </c>
      <c r="J23" s="25" t="str">
        <f>IF('Rekapitulace stavby'!AN17="","",'Rekapitulace stavby'!AN17)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27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28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4"/>
      <c r="B29" s="95"/>
      <c r="C29" s="94"/>
      <c r="D29" s="94"/>
      <c r="E29" s="233" t="s">
        <v>1</v>
      </c>
      <c r="F29" s="233"/>
      <c r="G29" s="233"/>
      <c r="H29" s="23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97" t="s">
        <v>34</v>
      </c>
      <c r="E32" s="30"/>
      <c r="F32" s="30"/>
      <c r="G32" s="30"/>
      <c r="H32" s="30"/>
      <c r="I32" s="30"/>
      <c r="J32" s="69">
        <f>ROUND(J128,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98" t="s">
        <v>38</v>
      </c>
      <c r="E35" s="27" t="s">
        <v>39</v>
      </c>
      <c r="F35" s="99">
        <f>ROUND((SUM(BE128:BE466)),  2)</f>
        <v>0</v>
      </c>
      <c r="G35" s="30"/>
      <c r="H35" s="30"/>
      <c r="I35" s="100">
        <v>0.21</v>
      </c>
      <c r="J35" s="99">
        <f>ROUND(((SUM(BE128:BE466))*I35),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99">
        <f>ROUND((SUM(BF128:BF466)),  2)</f>
        <v>0</v>
      </c>
      <c r="G36" s="30"/>
      <c r="H36" s="30"/>
      <c r="I36" s="100">
        <v>0.15</v>
      </c>
      <c r="J36" s="99">
        <f>ROUND(((SUM(BF128:BF466))*I36),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99">
        <f>ROUND((SUM(BG128:BG466)),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99">
        <f>ROUND((SUM(BH128:BH466)),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99">
        <f>ROUND((SUM(BI128:BI466)),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1"/>
      <c r="D41" s="102" t="s">
        <v>44</v>
      </c>
      <c r="E41" s="58"/>
      <c r="F41" s="58"/>
      <c r="G41" s="103" t="s">
        <v>45</v>
      </c>
      <c r="H41" s="104" t="s">
        <v>46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07" t="s">
        <v>50</v>
      </c>
      <c r="G61" s="43" t="s">
        <v>49</v>
      </c>
      <c r="H61" s="33"/>
      <c r="I61" s="33"/>
      <c r="J61" s="108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07" t="s">
        <v>50</v>
      </c>
      <c r="G76" s="43" t="s">
        <v>49</v>
      </c>
      <c r="H76" s="33"/>
      <c r="I76" s="33"/>
      <c r="J76" s="108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129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39" t="str">
        <f>E7</f>
        <v>Blatno u Jesenice - Kaštice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125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39" t="s">
        <v>731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26" t="str">
        <f>E11</f>
        <v>001 - propustek km 170,785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20</v>
      </c>
      <c r="D91" s="30"/>
      <c r="E91" s="30"/>
      <c r="F91" s="25" t="str">
        <f>F14</f>
        <v xml:space="preserve"> </v>
      </c>
      <c r="G91" s="30"/>
      <c r="H91" s="30"/>
      <c r="I91" s="27" t="s">
        <v>22</v>
      </c>
      <c r="J91" s="53" t="str">
        <f>IF(J14="","",J14)</f>
        <v>20. 9. 2019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26</v>
      </c>
      <c r="D93" s="30"/>
      <c r="E93" s="30"/>
      <c r="F93" s="25" t="str">
        <f>E17</f>
        <v xml:space="preserve"> </v>
      </c>
      <c r="G93" s="30"/>
      <c r="H93" s="30"/>
      <c r="I93" s="27" t="s">
        <v>30</v>
      </c>
      <c r="J93" s="28" t="str">
        <f>E23</f>
        <v xml:space="preserve"> 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29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09" t="s">
        <v>130</v>
      </c>
      <c r="D96" s="101"/>
      <c r="E96" s="101"/>
      <c r="F96" s="101"/>
      <c r="G96" s="101"/>
      <c r="H96" s="101"/>
      <c r="I96" s="101"/>
      <c r="J96" s="110" t="s">
        <v>131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1" t="s">
        <v>132</v>
      </c>
      <c r="D98" s="30"/>
      <c r="E98" s="30"/>
      <c r="F98" s="30"/>
      <c r="G98" s="30"/>
      <c r="H98" s="30"/>
      <c r="I98" s="30"/>
      <c r="J98" s="69">
        <f>J128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133</v>
      </c>
    </row>
    <row r="99" spans="1:47" s="9" customFormat="1" ht="24.95" customHeight="1" x14ac:dyDescent="0.2">
      <c r="B99" s="112"/>
      <c r="D99" s="113" t="s">
        <v>134</v>
      </c>
      <c r="E99" s="114"/>
      <c r="F99" s="114"/>
      <c r="G99" s="114"/>
      <c r="H99" s="114"/>
      <c r="I99" s="114"/>
      <c r="J99" s="115">
        <f>J129</f>
        <v>0</v>
      </c>
      <c r="L99" s="112"/>
    </row>
    <row r="100" spans="1:47" s="10" customFormat="1" ht="19.899999999999999" customHeight="1" x14ac:dyDescent="0.2">
      <c r="B100" s="116"/>
      <c r="D100" s="117" t="s">
        <v>135</v>
      </c>
      <c r="E100" s="118"/>
      <c r="F100" s="118"/>
      <c r="G100" s="118"/>
      <c r="H100" s="118"/>
      <c r="I100" s="118"/>
      <c r="J100" s="119">
        <f>J130</f>
        <v>0</v>
      </c>
      <c r="L100" s="116"/>
    </row>
    <row r="101" spans="1:47" s="10" customFormat="1" ht="19.899999999999999" customHeight="1" x14ac:dyDescent="0.2">
      <c r="B101" s="116"/>
      <c r="D101" s="117" t="s">
        <v>137</v>
      </c>
      <c r="E101" s="118"/>
      <c r="F101" s="118"/>
      <c r="G101" s="118"/>
      <c r="H101" s="118"/>
      <c r="I101" s="118"/>
      <c r="J101" s="119">
        <f>J207</f>
        <v>0</v>
      </c>
      <c r="L101" s="116"/>
    </row>
    <row r="102" spans="1:47" s="10" customFormat="1" ht="19.899999999999999" customHeight="1" x14ac:dyDescent="0.2">
      <c r="B102" s="116"/>
      <c r="D102" s="117" t="s">
        <v>138</v>
      </c>
      <c r="E102" s="118"/>
      <c r="F102" s="118"/>
      <c r="G102" s="118"/>
      <c r="H102" s="118"/>
      <c r="I102" s="118"/>
      <c r="J102" s="119">
        <f>J234</f>
        <v>0</v>
      </c>
      <c r="L102" s="116"/>
    </row>
    <row r="103" spans="1:47" s="10" customFormat="1" ht="19.899999999999999" customHeight="1" x14ac:dyDescent="0.2">
      <c r="B103" s="116"/>
      <c r="D103" s="117" t="s">
        <v>733</v>
      </c>
      <c r="E103" s="118"/>
      <c r="F103" s="118"/>
      <c r="G103" s="118"/>
      <c r="H103" s="118"/>
      <c r="I103" s="118"/>
      <c r="J103" s="119">
        <f>J280</f>
        <v>0</v>
      </c>
      <c r="L103" s="116"/>
    </row>
    <row r="104" spans="1:47" s="10" customFormat="1" ht="19.899999999999999" customHeight="1" x14ac:dyDescent="0.2">
      <c r="B104" s="116"/>
      <c r="D104" s="117" t="s">
        <v>734</v>
      </c>
      <c r="E104" s="118"/>
      <c r="F104" s="118"/>
      <c r="G104" s="118"/>
      <c r="H104" s="118"/>
      <c r="I104" s="118"/>
      <c r="J104" s="119">
        <f>J296</f>
        <v>0</v>
      </c>
      <c r="L104" s="116"/>
    </row>
    <row r="105" spans="1:47" s="10" customFormat="1" ht="19.899999999999999" customHeight="1" x14ac:dyDescent="0.2">
      <c r="B105" s="116"/>
      <c r="D105" s="117" t="s">
        <v>141</v>
      </c>
      <c r="E105" s="118"/>
      <c r="F105" s="118"/>
      <c r="G105" s="118"/>
      <c r="H105" s="118"/>
      <c r="I105" s="118"/>
      <c r="J105" s="119">
        <f>J446</f>
        <v>0</v>
      </c>
      <c r="L105" s="116"/>
    </row>
    <row r="106" spans="1:47" s="10" customFormat="1" ht="19.899999999999999" customHeight="1" x14ac:dyDescent="0.2">
      <c r="B106" s="116"/>
      <c r="D106" s="117" t="s">
        <v>142</v>
      </c>
      <c r="E106" s="118"/>
      <c r="F106" s="118"/>
      <c r="G106" s="118"/>
      <c r="H106" s="118"/>
      <c r="I106" s="118"/>
      <c r="J106" s="119">
        <f>J461</f>
        <v>0</v>
      </c>
      <c r="L106" s="116"/>
    </row>
    <row r="107" spans="1:47" s="2" customFormat="1" ht="21.75" customHeight="1" x14ac:dyDescent="0.2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6.95" customHeight="1" x14ac:dyDescent="0.2">
      <c r="A108" s="30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12" spans="1:47" s="2" customFormat="1" ht="6.95" customHeight="1" x14ac:dyDescent="0.2">
      <c r="A112" s="30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24.95" customHeight="1" x14ac:dyDescent="0.2">
      <c r="A113" s="30"/>
      <c r="B113" s="31"/>
      <c r="C113" s="22" t="s">
        <v>145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6.95" customHeight="1" x14ac:dyDescent="0.2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2" customHeight="1" x14ac:dyDescent="0.2">
      <c r="A115" s="30"/>
      <c r="B115" s="31"/>
      <c r="C115" s="27" t="s">
        <v>14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16.5" customHeight="1" x14ac:dyDescent="0.2">
      <c r="A116" s="30"/>
      <c r="B116" s="31"/>
      <c r="C116" s="30"/>
      <c r="D116" s="30"/>
      <c r="E116" s="239" t="str">
        <f>E7</f>
        <v>Blatno u Jesenice - Kaštice</v>
      </c>
      <c r="F116" s="240"/>
      <c r="G116" s="240"/>
      <c r="H116" s="24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1" customFormat="1" ht="12" customHeight="1" x14ac:dyDescent="0.2">
      <c r="B117" s="21"/>
      <c r="C117" s="27" t="s">
        <v>125</v>
      </c>
      <c r="L117" s="21"/>
    </row>
    <row r="118" spans="1:63" s="2" customFormat="1" ht="16.5" customHeight="1" x14ac:dyDescent="0.2">
      <c r="A118" s="30"/>
      <c r="B118" s="31"/>
      <c r="C118" s="30"/>
      <c r="D118" s="30"/>
      <c r="E118" s="239" t="s">
        <v>731</v>
      </c>
      <c r="F118" s="238"/>
      <c r="G118" s="238"/>
      <c r="H118" s="238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 x14ac:dyDescent="0.2">
      <c r="A119" s="30"/>
      <c r="B119" s="31"/>
      <c r="C119" s="27" t="s">
        <v>127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6.5" customHeight="1" x14ac:dyDescent="0.2">
      <c r="A120" s="30"/>
      <c r="B120" s="31"/>
      <c r="C120" s="30"/>
      <c r="D120" s="30"/>
      <c r="E120" s="226" t="str">
        <f>E11</f>
        <v>001 - propustek km 170,785</v>
      </c>
      <c r="F120" s="238"/>
      <c r="G120" s="238"/>
      <c r="H120" s="238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 x14ac:dyDescent="0.2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 x14ac:dyDescent="0.2">
      <c r="A122" s="30"/>
      <c r="B122" s="31"/>
      <c r="C122" s="27" t="s">
        <v>20</v>
      </c>
      <c r="D122" s="30"/>
      <c r="E122" s="30"/>
      <c r="F122" s="25" t="str">
        <f>F14</f>
        <v xml:space="preserve"> </v>
      </c>
      <c r="G122" s="30"/>
      <c r="H122" s="30"/>
      <c r="I122" s="27" t="s">
        <v>22</v>
      </c>
      <c r="J122" s="53" t="str">
        <f>IF(J14="","",J14)</f>
        <v>20. 9. 2019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 x14ac:dyDescent="0.2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 x14ac:dyDescent="0.2">
      <c r="A124" s="30"/>
      <c r="B124" s="31"/>
      <c r="C124" s="27" t="s">
        <v>26</v>
      </c>
      <c r="D124" s="30"/>
      <c r="E124" s="30"/>
      <c r="F124" s="25" t="str">
        <f>E17</f>
        <v xml:space="preserve"> </v>
      </c>
      <c r="G124" s="30"/>
      <c r="H124" s="30"/>
      <c r="I124" s="27" t="s">
        <v>30</v>
      </c>
      <c r="J124" s="28" t="str">
        <f>E23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5.2" customHeight="1" x14ac:dyDescent="0.2">
      <c r="A125" s="30"/>
      <c r="B125" s="31"/>
      <c r="C125" s="27" t="s">
        <v>29</v>
      </c>
      <c r="D125" s="30"/>
      <c r="E125" s="30"/>
      <c r="F125" s="25" t="str">
        <f>IF(E20="","",E20)</f>
        <v xml:space="preserve"> </v>
      </c>
      <c r="G125" s="30"/>
      <c r="H125" s="30"/>
      <c r="I125" s="27" t="s">
        <v>32</v>
      </c>
      <c r="J125" s="28" t="str">
        <f>E26</f>
        <v xml:space="preserve"> 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 x14ac:dyDescent="0.2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1" customFormat="1" ht="29.25" customHeight="1" x14ac:dyDescent="0.2">
      <c r="A127" s="120"/>
      <c r="B127" s="121"/>
      <c r="C127" s="122" t="s">
        <v>146</v>
      </c>
      <c r="D127" s="123" t="s">
        <v>59</v>
      </c>
      <c r="E127" s="123" t="s">
        <v>55</v>
      </c>
      <c r="F127" s="123" t="s">
        <v>56</v>
      </c>
      <c r="G127" s="123" t="s">
        <v>147</v>
      </c>
      <c r="H127" s="123" t="s">
        <v>148</v>
      </c>
      <c r="I127" s="123" t="s">
        <v>149</v>
      </c>
      <c r="J127" s="123" t="s">
        <v>131</v>
      </c>
      <c r="K127" s="124" t="s">
        <v>150</v>
      </c>
      <c r="L127" s="125"/>
      <c r="M127" s="60" t="s">
        <v>1</v>
      </c>
      <c r="N127" s="61" t="s">
        <v>38</v>
      </c>
      <c r="O127" s="61" t="s">
        <v>151</v>
      </c>
      <c r="P127" s="61" t="s">
        <v>152</v>
      </c>
      <c r="Q127" s="61" t="s">
        <v>153</v>
      </c>
      <c r="R127" s="61" t="s">
        <v>154</v>
      </c>
      <c r="S127" s="61" t="s">
        <v>155</v>
      </c>
      <c r="T127" s="62" t="s">
        <v>156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</row>
    <row r="128" spans="1:63" s="2" customFormat="1" ht="22.9" customHeight="1" x14ac:dyDescent="0.25">
      <c r="A128" s="30"/>
      <c r="B128" s="31"/>
      <c r="C128" s="67" t="s">
        <v>157</v>
      </c>
      <c r="D128" s="30"/>
      <c r="E128" s="30"/>
      <c r="F128" s="30"/>
      <c r="G128" s="30"/>
      <c r="H128" s="30"/>
      <c r="I128" s="30"/>
      <c r="J128" s="126">
        <f>BK128</f>
        <v>0</v>
      </c>
      <c r="K128" s="30"/>
      <c r="L128" s="31"/>
      <c r="M128" s="63"/>
      <c r="N128" s="54"/>
      <c r="O128" s="64"/>
      <c r="P128" s="127">
        <f>P129</f>
        <v>1954.4697510000001</v>
      </c>
      <c r="Q128" s="64"/>
      <c r="R128" s="127">
        <f>R129</f>
        <v>97.337037420491995</v>
      </c>
      <c r="S128" s="64"/>
      <c r="T128" s="128">
        <f>T129</f>
        <v>44.321021400000006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8" t="s">
        <v>73</v>
      </c>
      <c r="AU128" s="18" t="s">
        <v>133</v>
      </c>
      <c r="BK128" s="129">
        <f>BK129</f>
        <v>0</v>
      </c>
    </row>
    <row r="129" spans="1:65" s="12" customFormat="1" ht="25.9" customHeight="1" x14ac:dyDescent="0.2">
      <c r="B129" s="130"/>
      <c r="D129" s="131" t="s">
        <v>73</v>
      </c>
      <c r="E129" s="132" t="s">
        <v>158</v>
      </c>
      <c r="F129" s="132" t="s">
        <v>159</v>
      </c>
      <c r="J129" s="133">
        <f>BK129</f>
        <v>0</v>
      </c>
      <c r="L129" s="130"/>
      <c r="M129" s="134"/>
      <c r="N129" s="135"/>
      <c r="O129" s="135"/>
      <c r="P129" s="136">
        <f>P130+P207+P234+P280+P296+P446+P461</f>
        <v>1954.4697510000001</v>
      </c>
      <c r="Q129" s="135"/>
      <c r="R129" s="136">
        <f>R130+R207+R234+R280+R296+R446+R461</f>
        <v>97.337037420491995</v>
      </c>
      <c r="S129" s="135"/>
      <c r="T129" s="137">
        <f>T130+T207+T234+T280+T296+T446+T461</f>
        <v>44.321021400000006</v>
      </c>
      <c r="AR129" s="131" t="s">
        <v>19</v>
      </c>
      <c r="AT129" s="138" t="s">
        <v>73</v>
      </c>
      <c r="AU129" s="138" t="s">
        <v>74</v>
      </c>
      <c r="AY129" s="131" t="s">
        <v>160</v>
      </c>
      <c r="BK129" s="139">
        <f>BK130+BK207+BK234+BK280+BK296+BK446+BK461</f>
        <v>0</v>
      </c>
    </row>
    <row r="130" spans="1:65" s="12" customFormat="1" ht="22.9" customHeight="1" x14ac:dyDescent="0.2">
      <c r="B130" s="130"/>
      <c r="D130" s="131" t="s">
        <v>73</v>
      </c>
      <c r="E130" s="140" t="s">
        <v>19</v>
      </c>
      <c r="F130" s="140" t="s">
        <v>161</v>
      </c>
      <c r="J130" s="141">
        <f>BK130</f>
        <v>0</v>
      </c>
      <c r="L130" s="130"/>
      <c r="M130" s="134"/>
      <c r="N130" s="135"/>
      <c r="O130" s="135"/>
      <c r="P130" s="136">
        <f>SUM(P131:P206)</f>
        <v>167.82255700000002</v>
      </c>
      <c r="Q130" s="135"/>
      <c r="R130" s="136">
        <f>SUM(R131:R206)</f>
        <v>1.1864937040000001</v>
      </c>
      <c r="S130" s="135"/>
      <c r="T130" s="137">
        <f>SUM(T131:T206)</f>
        <v>0</v>
      </c>
      <c r="AR130" s="131" t="s">
        <v>19</v>
      </c>
      <c r="AT130" s="138" t="s">
        <v>73</v>
      </c>
      <c r="AU130" s="138" t="s">
        <v>19</v>
      </c>
      <c r="AY130" s="131" t="s">
        <v>160</v>
      </c>
      <c r="BK130" s="139">
        <f>SUM(BK131:BK206)</f>
        <v>0</v>
      </c>
    </row>
    <row r="131" spans="1:65" s="2" customFormat="1" ht="24" customHeight="1" x14ac:dyDescent="0.2">
      <c r="A131" s="30"/>
      <c r="B131" s="142"/>
      <c r="C131" s="143" t="s">
        <v>19</v>
      </c>
      <c r="D131" s="143" t="s">
        <v>162</v>
      </c>
      <c r="E131" s="144" t="s">
        <v>163</v>
      </c>
      <c r="F131" s="145" t="s">
        <v>164</v>
      </c>
      <c r="G131" s="146" t="s">
        <v>165</v>
      </c>
      <c r="H131" s="147">
        <v>104</v>
      </c>
      <c r="I131" s="148">
        <v>0</v>
      </c>
      <c r="J131" s="148">
        <f>ROUND(I131*H131,2)</f>
        <v>0</v>
      </c>
      <c r="K131" s="145" t="s">
        <v>166</v>
      </c>
      <c r="L131" s="31"/>
      <c r="M131" s="149" t="s">
        <v>1</v>
      </c>
      <c r="N131" s="150" t="s">
        <v>39</v>
      </c>
      <c r="O131" s="151">
        <v>0.17199999999999999</v>
      </c>
      <c r="P131" s="151">
        <f>O131*H131</f>
        <v>17.887999999999998</v>
      </c>
      <c r="Q131" s="151">
        <v>0</v>
      </c>
      <c r="R131" s="151">
        <f>Q131*H131</f>
        <v>0</v>
      </c>
      <c r="S131" s="151">
        <v>0</v>
      </c>
      <c r="T131" s="152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3" t="s">
        <v>167</v>
      </c>
      <c r="AT131" s="153" t="s">
        <v>162</v>
      </c>
      <c r="AU131" s="153" t="s">
        <v>81</v>
      </c>
      <c r="AY131" s="18" t="s">
        <v>160</v>
      </c>
      <c r="BE131" s="154">
        <f>IF(N131="základní",J131,0)</f>
        <v>0</v>
      </c>
      <c r="BF131" s="154">
        <f>IF(N131="snížená",J131,0)</f>
        <v>0</v>
      </c>
      <c r="BG131" s="154">
        <f>IF(N131="zákl. přenesená",J131,0)</f>
        <v>0</v>
      </c>
      <c r="BH131" s="154">
        <f>IF(N131="sníž. přenesená",J131,0)</f>
        <v>0</v>
      </c>
      <c r="BI131" s="154">
        <f>IF(N131="nulová",J131,0)</f>
        <v>0</v>
      </c>
      <c r="BJ131" s="18" t="s">
        <v>19</v>
      </c>
      <c r="BK131" s="154">
        <f>ROUND(I131*H131,2)</f>
        <v>0</v>
      </c>
      <c r="BL131" s="18" t="s">
        <v>167</v>
      </c>
      <c r="BM131" s="153" t="s">
        <v>735</v>
      </c>
    </row>
    <row r="132" spans="1:65" s="2" customFormat="1" ht="19.5" x14ac:dyDescent="0.2">
      <c r="A132" s="30"/>
      <c r="B132" s="31"/>
      <c r="C132" s="30"/>
      <c r="D132" s="155" t="s">
        <v>169</v>
      </c>
      <c r="E132" s="30"/>
      <c r="F132" s="156" t="s">
        <v>170</v>
      </c>
      <c r="G132" s="30"/>
      <c r="H132" s="30"/>
      <c r="I132" s="30"/>
      <c r="J132" s="30"/>
      <c r="K132" s="30"/>
      <c r="L132" s="31"/>
      <c r="M132" s="157"/>
      <c r="N132" s="158"/>
      <c r="O132" s="56"/>
      <c r="P132" s="56"/>
      <c r="Q132" s="56"/>
      <c r="R132" s="56"/>
      <c r="S132" s="56"/>
      <c r="T132" s="57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8" t="s">
        <v>169</v>
      </c>
      <c r="AU132" s="18" t="s">
        <v>81</v>
      </c>
    </row>
    <row r="133" spans="1:65" s="13" customFormat="1" x14ac:dyDescent="0.2">
      <c r="B133" s="159"/>
      <c r="D133" s="155" t="s">
        <v>171</v>
      </c>
      <c r="E133" s="160" t="s">
        <v>1</v>
      </c>
      <c r="F133" s="161" t="s">
        <v>736</v>
      </c>
      <c r="H133" s="160" t="s">
        <v>1</v>
      </c>
      <c r="L133" s="159"/>
      <c r="M133" s="162"/>
      <c r="N133" s="163"/>
      <c r="O133" s="163"/>
      <c r="P133" s="163"/>
      <c r="Q133" s="163"/>
      <c r="R133" s="163"/>
      <c r="S133" s="163"/>
      <c r="T133" s="164"/>
      <c r="AT133" s="160" t="s">
        <v>171</v>
      </c>
      <c r="AU133" s="160" t="s">
        <v>81</v>
      </c>
      <c r="AV133" s="13" t="s">
        <v>19</v>
      </c>
      <c r="AW133" s="13" t="s">
        <v>31</v>
      </c>
      <c r="AX133" s="13" t="s">
        <v>74</v>
      </c>
      <c r="AY133" s="160" t="s">
        <v>160</v>
      </c>
    </row>
    <row r="134" spans="1:65" s="14" customFormat="1" x14ac:dyDescent="0.2">
      <c r="B134" s="165"/>
      <c r="D134" s="155" t="s">
        <v>171</v>
      </c>
      <c r="E134" s="166" t="s">
        <v>1</v>
      </c>
      <c r="F134" s="167" t="s">
        <v>737</v>
      </c>
      <c r="H134" s="168">
        <v>28</v>
      </c>
      <c r="L134" s="165"/>
      <c r="M134" s="169"/>
      <c r="N134" s="170"/>
      <c r="O134" s="170"/>
      <c r="P134" s="170"/>
      <c r="Q134" s="170"/>
      <c r="R134" s="170"/>
      <c r="S134" s="170"/>
      <c r="T134" s="171"/>
      <c r="AT134" s="166" t="s">
        <v>171</v>
      </c>
      <c r="AU134" s="166" t="s">
        <v>81</v>
      </c>
      <c r="AV134" s="14" t="s">
        <v>81</v>
      </c>
      <c r="AW134" s="14" t="s">
        <v>31</v>
      </c>
      <c r="AX134" s="14" t="s">
        <v>74</v>
      </c>
      <c r="AY134" s="166" t="s">
        <v>160</v>
      </c>
    </row>
    <row r="135" spans="1:65" s="13" customFormat="1" x14ac:dyDescent="0.2">
      <c r="B135" s="159"/>
      <c r="D135" s="155" t="s">
        <v>171</v>
      </c>
      <c r="E135" s="160" t="s">
        <v>1</v>
      </c>
      <c r="F135" s="161" t="s">
        <v>738</v>
      </c>
      <c r="H135" s="160" t="s">
        <v>1</v>
      </c>
      <c r="L135" s="159"/>
      <c r="M135" s="162"/>
      <c r="N135" s="163"/>
      <c r="O135" s="163"/>
      <c r="P135" s="163"/>
      <c r="Q135" s="163"/>
      <c r="R135" s="163"/>
      <c r="S135" s="163"/>
      <c r="T135" s="164"/>
      <c r="AT135" s="160" t="s">
        <v>171</v>
      </c>
      <c r="AU135" s="160" t="s">
        <v>81</v>
      </c>
      <c r="AV135" s="13" t="s">
        <v>19</v>
      </c>
      <c r="AW135" s="13" t="s">
        <v>31</v>
      </c>
      <c r="AX135" s="13" t="s">
        <v>74</v>
      </c>
      <c r="AY135" s="160" t="s">
        <v>160</v>
      </c>
    </row>
    <row r="136" spans="1:65" s="14" customFormat="1" x14ac:dyDescent="0.2">
      <c r="B136" s="165"/>
      <c r="D136" s="155" t="s">
        <v>171</v>
      </c>
      <c r="E136" s="166" t="s">
        <v>1</v>
      </c>
      <c r="F136" s="167" t="s">
        <v>739</v>
      </c>
      <c r="H136" s="168">
        <v>76</v>
      </c>
      <c r="L136" s="165"/>
      <c r="M136" s="169"/>
      <c r="N136" s="170"/>
      <c r="O136" s="170"/>
      <c r="P136" s="170"/>
      <c r="Q136" s="170"/>
      <c r="R136" s="170"/>
      <c r="S136" s="170"/>
      <c r="T136" s="171"/>
      <c r="AT136" s="166" t="s">
        <v>171</v>
      </c>
      <c r="AU136" s="166" t="s">
        <v>81</v>
      </c>
      <c r="AV136" s="14" t="s">
        <v>81</v>
      </c>
      <c r="AW136" s="14" t="s">
        <v>31</v>
      </c>
      <c r="AX136" s="14" t="s">
        <v>74</v>
      </c>
      <c r="AY136" s="166" t="s">
        <v>160</v>
      </c>
    </row>
    <row r="137" spans="1:65" s="15" customFormat="1" x14ac:dyDescent="0.2">
      <c r="B137" s="172"/>
      <c r="D137" s="155" t="s">
        <v>171</v>
      </c>
      <c r="E137" s="173" t="s">
        <v>1</v>
      </c>
      <c r="F137" s="174" t="s">
        <v>176</v>
      </c>
      <c r="H137" s="175">
        <v>104</v>
      </c>
      <c r="L137" s="172"/>
      <c r="M137" s="176"/>
      <c r="N137" s="177"/>
      <c r="O137" s="177"/>
      <c r="P137" s="177"/>
      <c r="Q137" s="177"/>
      <c r="R137" s="177"/>
      <c r="S137" s="177"/>
      <c r="T137" s="178"/>
      <c r="AT137" s="173" t="s">
        <v>171</v>
      </c>
      <c r="AU137" s="173" t="s">
        <v>81</v>
      </c>
      <c r="AV137" s="15" t="s">
        <v>167</v>
      </c>
      <c r="AW137" s="15" t="s">
        <v>31</v>
      </c>
      <c r="AX137" s="15" t="s">
        <v>19</v>
      </c>
      <c r="AY137" s="173" t="s">
        <v>160</v>
      </c>
    </row>
    <row r="138" spans="1:65" s="2" customFormat="1" ht="24" customHeight="1" x14ac:dyDescent="0.2">
      <c r="A138" s="30"/>
      <c r="B138" s="142"/>
      <c r="C138" s="143" t="s">
        <v>81</v>
      </c>
      <c r="D138" s="143" t="s">
        <v>162</v>
      </c>
      <c r="E138" s="144" t="s">
        <v>177</v>
      </c>
      <c r="F138" s="145" t="s">
        <v>178</v>
      </c>
      <c r="G138" s="146" t="s">
        <v>179</v>
      </c>
      <c r="H138" s="147">
        <v>3.12</v>
      </c>
      <c r="I138" s="148">
        <v>0</v>
      </c>
      <c r="J138" s="148">
        <f>ROUND(I138*H138,2)</f>
        <v>0</v>
      </c>
      <c r="K138" s="145" t="s">
        <v>166</v>
      </c>
      <c r="L138" s="31"/>
      <c r="M138" s="149" t="s">
        <v>1</v>
      </c>
      <c r="N138" s="150" t="s">
        <v>39</v>
      </c>
      <c r="O138" s="151">
        <v>5.1820000000000004</v>
      </c>
      <c r="P138" s="151">
        <f>O138*H138</f>
        <v>16.167840000000002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3" t="s">
        <v>167</v>
      </c>
      <c r="AT138" s="153" t="s">
        <v>162</v>
      </c>
      <c r="AU138" s="153" t="s">
        <v>81</v>
      </c>
      <c r="AY138" s="18" t="s">
        <v>160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8" t="s">
        <v>19</v>
      </c>
      <c r="BK138" s="154">
        <f>ROUND(I138*H138,2)</f>
        <v>0</v>
      </c>
      <c r="BL138" s="18" t="s">
        <v>167</v>
      </c>
      <c r="BM138" s="153" t="s">
        <v>740</v>
      </c>
    </row>
    <row r="139" spans="1:65" s="2" customFormat="1" ht="29.25" x14ac:dyDescent="0.2">
      <c r="A139" s="30"/>
      <c r="B139" s="31"/>
      <c r="C139" s="30"/>
      <c r="D139" s="155" t="s">
        <v>169</v>
      </c>
      <c r="E139" s="30"/>
      <c r="F139" s="156" t="s">
        <v>181</v>
      </c>
      <c r="G139" s="30"/>
      <c r="H139" s="30"/>
      <c r="I139" s="30"/>
      <c r="J139" s="30"/>
      <c r="K139" s="30"/>
      <c r="L139" s="31"/>
      <c r="M139" s="157"/>
      <c r="N139" s="158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8" t="s">
        <v>169</v>
      </c>
      <c r="AU139" s="18" t="s">
        <v>81</v>
      </c>
    </row>
    <row r="140" spans="1:65" s="14" customFormat="1" x14ac:dyDescent="0.2">
      <c r="B140" s="165"/>
      <c r="D140" s="155" t="s">
        <v>171</v>
      </c>
      <c r="E140" s="166" t="s">
        <v>1</v>
      </c>
      <c r="F140" s="167" t="s">
        <v>741</v>
      </c>
      <c r="H140" s="168">
        <v>3.12</v>
      </c>
      <c r="L140" s="165"/>
      <c r="M140" s="169"/>
      <c r="N140" s="170"/>
      <c r="O140" s="170"/>
      <c r="P140" s="170"/>
      <c r="Q140" s="170"/>
      <c r="R140" s="170"/>
      <c r="S140" s="170"/>
      <c r="T140" s="171"/>
      <c r="AT140" s="166" t="s">
        <v>171</v>
      </c>
      <c r="AU140" s="166" t="s">
        <v>81</v>
      </c>
      <c r="AV140" s="14" t="s">
        <v>81</v>
      </c>
      <c r="AW140" s="14" t="s">
        <v>31</v>
      </c>
      <c r="AX140" s="14" t="s">
        <v>19</v>
      </c>
      <c r="AY140" s="166" t="s">
        <v>160</v>
      </c>
    </row>
    <row r="141" spans="1:65" s="2" customFormat="1" ht="16.5" customHeight="1" x14ac:dyDescent="0.2">
      <c r="A141" s="30"/>
      <c r="B141" s="142"/>
      <c r="C141" s="143" t="s">
        <v>183</v>
      </c>
      <c r="D141" s="143" t="s">
        <v>162</v>
      </c>
      <c r="E141" s="144" t="s">
        <v>742</v>
      </c>
      <c r="F141" s="145" t="s">
        <v>743</v>
      </c>
      <c r="G141" s="146" t="s">
        <v>186</v>
      </c>
      <c r="H141" s="147">
        <v>24</v>
      </c>
      <c r="I141" s="148">
        <v>0</v>
      </c>
      <c r="J141" s="148">
        <f>ROUND(I141*H141,2)</f>
        <v>0</v>
      </c>
      <c r="K141" s="145" t="s">
        <v>166</v>
      </c>
      <c r="L141" s="31"/>
      <c r="M141" s="149" t="s">
        <v>1</v>
      </c>
      <c r="N141" s="150" t="s">
        <v>39</v>
      </c>
      <c r="O141" s="151">
        <v>0.64500000000000002</v>
      </c>
      <c r="P141" s="151">
        <f>O141*H141</f>
        <v>15.48</v>
      </c>
      <c r="Q141" s="151">
        <v>1.5590796000000001E-2</v>
      </c>
      <c r="R141" s="151">
        <f>Q141*H141</f>
        <v>0.37417910399999998</v>
      </c>
      <c r="S141" s="151">
        <v>0</v>
      </c>
      <c r="T141" s="152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3" t="s">
        <v>167</v>
      </c>
      <c r="AT141" s="153" t="s">
        <v>162</v>
      </c>
      <c r="AU141" s="153" t="s">
        <v>81</v>
      </c>
      <c r="AY141" s="18" t="s">
        <v>160</v>
      </c>
      <c r="BE141" s="154">
        <f>IF(N141="základní",J141,0)</f>
        <v>0</v>
      </c>
      <c r="BF141" s="154">
        <f>IF(N141="snížená",J141,0)</f>
        <v>0</v>
      </c>
      <c r="BG141" s="154">
        <f>IF(N141="zákl. přenesená",J141,0)</f>
        <v>0</v>
      </c>
      <c r="BH141" s="154">
        <f>IF(N141="sníž. přenesená",J141,0)</f>
        <v>0</v>
      </c>
      <c r="BI141" s="154">
        <f>IF(N141="nulová",J141,0)</f>
        <v>0</v>
      </c>
      <c r="BJ141" s="18" t="s">
        <v>19</v>
      </c>
      <c r="BK141" s="154">
        <f>ROUND(I141*H141,2)</f>
        <v>0</v>
      </c>
      <c r="BL141" s="18" t="s">
        <v>167</v>
      </c>
      <c r="BM141" s="153" t="s">
        <v>744</v>
      </c>
    </row>
    <row r="142" spans="1:65" s="2" customFormat="1" x14ac:dyDescent="0.2">
      <c r="A142" s="30"/>
      <c r="B142" s="31"/>
      <c r="C142" s="30"/>
      <c r="D142" s="155" t="s">
        <v>169</v>
      </c>
      <c r="E142" s="30"/>
      <c r="F142" s="156" t="s">
        <v>745</v>
      </c>
      <c r="G142" s="30"/>
      <c r="H142" s="30"/>
      <c r="I142" s="30"/>
      <c r="J142" s="30"/>
      <c r="K142" s="30"/>
      <c r="L142" s="31"/>
      <c r="M142" s="157"/>
      <c r="N142" s="158"/>
      <c r="O142" s="56"/>
      <c r="P142" s="56"/>
      <c r="Q142" s="56"/>
      <c r="R142" s="56"/>
      <c r="S142" s="56"/>
      <c r="T142" s="57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8" t="s">
        <v>169</v>
      </c>
      <c r="AU142" s="18" t="s">
        <v>81</v>
      </c>
    </row>
    <row r="143" spans="1:65" s="13" customFormat="1" x14ac:dyDescent="0.2">
      <c r="B143" s="159"/>
      <c r="D143" s="155" t="s">
        <v>171</v>
      </c>
      <c r="E143" s="160" t="s">
        <v>1</v>
      </c>
      <c r="F143" s="161" t="s">
        <v>746</v>
      </c>
      <c r="H143" s="160" t="s">
        <v>1</v>
      </c>
      <c r="L143" s="159"/>
      <c r="M143" s="162"/>
      <c r="N143" s="163"/>
      <c r="O143" s="163"/>
      <c r="P143" s="163"/>
      <c r="Q143" s="163"/>
      <c r="R143" s="163"/>
      <c r="S143" s="163"/>
      <c r="T143" s="164"/>
      <c r="AT143" s="160" t="s">
        <v>171</v>
      </c>
      <c r="AU143" s="160" t="s">
        <v>81</v>
      </c>
      <c r="AV143" s="13" t="s">
        <v>19</v>
      </c>
      <c r="AW143" s="13" t="s">
        <v>31</v>
      </c>
      <c r="AX143" s="13" t="s">
        <v>74</v>
      </c>
      <c r="AY143" s="160" t="s">
        <v>160</v>
      </c>
    </row>
    <row r="144" spans="1:65" s="14" customFormat="1" x14ac:dyDescent="0.2">
      <c r="B144" s="165"/>
      <c r="D144" s="155" t="s">
        <v>171</v>
      </c>
      <c r="E144" s="166" t="s">
        <v>1</v>
      </c>
      <c r="F144" s="167" t="s">
        <v>333</v>
      </c>
      <c r="H144" s="168">
        <v>24</v>
      </c>
      <c r="L144" s="165"/>
      <c r="M144" s="169"/>
      <c r="N144" s="170"/>
      <c r="O144" s="170"/>
      <c r="P144" s="170"/>
      <c r="Q144" s="170"/>
      <c r="R144" s="170"/>
      <c r="S144" s="170"/>
      <c r="T144" s="171"/>
      <c r="AT144" s="166" t="s">
        <v>171</v>
      </c>
      <c r="AU144" s="166" t="s">
        <v>81</v>
      </c>
      <c r="AV144" s="14" t="s">
        <v>81</v>
      </c>
      <c r="AW144" s="14" t="s">
        <v>31</v>
      </c>
      <c r="AX144" s="14" t="s">
        <v>19</v>
      </c>
      <c r="AY144" s="166" t="s">
        <v>160</v>
      </c>
    </row>
    <row r="145" spans="1:65" s="2" customFormat="1" ht="24" customHeight="1" x14ac:dyDescent="0.2">
      <c r="A145" s="30"/>
      <c r="B145" s="142"/>
      <c r="C145" s="143" t="s">
        <v>167</v>
      </c>
      <c r="D145" s="143" t="s">
        <v>162</v>
      </c>
      <c r="E145" s="144" t="s">
        <v>190</v>
      </c>
      <c r="F145" s="145" t="s">
        <v>191</v>
      </c>
      <c r="G145" s="146" t="s">
        <v>186</v>
      </c>
      <c r="H145" s="147">
        <v>22</v>
      </c>
      <c r="I145" s="148">
        <v>0</v>
      </c>
      <c r="J145" s="148">
        <f>ROUND(I145*H145,2)</f>
        <v>0</v>
      </c>
      <c r="K145" s="145" t="s">
        <v>166</v>
      </c>
      <c r="L145" s="31"/>
      <c r="M145" s="149" t="s">
        <v>1</v>
      </c>
      <c r="N145" s="150" t="s">
        <v>39</v>
      </c>
      <c r="O145" s="151">
        <v>0.54700000000000004</v>
      </c>
      <c r="P145" s="151">
        <f>O145*H145</f>
        <v>12.034000000000001</v>
      </c>
      <c r="Q145" s="151">
        <v>3.6904300000000001E-2</v>
      </c>
      <c r="R145" s="151">
        <f>Q145*H145</f>
        <v>0.81189460000000002</v>
      </c>
      <c r="S145" s="151">
        <v>0</v>
      </c>
      <c r="T145" s="152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3" t="s">
        <v>167</v>
      </c>
      <c r="AT145" s="153" t="s">
        <v>162</v>
      </c>
      <c r="AU145" s="153" t="s">
        <v>81</v>
      </c>
      <c r="AY145" s="18" t="s">
        <v>160</v>
      </c>
      <c r="BE145" s="154">
        <f>IF(N145="základní",J145,0)</f>
        <v>0</v>
      </c>
      <c r="BF145" s="154">
        <f>IF(N145="snížená",J145,0)</f>
        <v>0</v>
      </c>
      <c r="BG145" s="154">
        <f>IF(N145="zákl. přenesená",J145,0)</f>
        <v>0</v>
      </c>
      <c r="BH145" s="154">
        <f>IF(N145="sníž. přenesená",J145,0)</f>
        <v>0</v>
      </c>
      <c r="BI145" s="154">
        <f>IF(N145="nulová",J145,0)</f>
        <v>0</v>
      </c>
      <c r="BJ145" s="18" t="s">
        <v>19</v>
      </c>
      <c r="BK145" s="154">
        <f>ROUND(I145*H145,2)</f>
        <v>0</v>
      </c>
      <c r="BL145" s="18" t="s">
        <v>167</v>
      </c>
      <c r="BM145" s="153" t="s">
        <v>747</v>
      </c>
    </row>
    <row r="146" spans="1:65" s="2" customFormat="1" ht="58.5" x14ac:dyDescent="0.2">
      <c r="A146" s="30"/>
      <c r="B146" s="31"/>
      <c r="C146" s="30"/>
      <c r="D146" s="155" t="s">
        <v>169</v>
      </c>
      <c r="E146" s="30"/>
      <c r="F146" s="156" t="s">
        <v>193</v>
      </c>
      <c r="G146" s="30"/>
      <c r="H146" s="30"/>
      <c r="I146" s="30"/>
      <c r="J146" s="30"/>
      <c r="K146" s="30"/>
      <c r="L146" s="31"/>
      <c r="M146" s="157"/>
      <c r="N146" s="158"/>
      <c r="O146" s="56"/>
      <c r="P146" s="56"/>
      <c r="Q146" s="56"/>
      <c r="R146" s="56"/>
      <c r="S146" s="56"/>
      <c r="T146" s="57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T146" s="18" t="s">
        <v>169</v>
      </c>
      <c r="AU146" s="18" t="s">
        <v>81</v>
      </c>
    </row>
    <row r="147" spans="1:65" s="13" customFormat="1" x14ac:dyDescent="0.2">
      <c r="B147" s="159"/>
      <c r="D147" s="155" t="s">
        <v>171</v>
      </c>
      <c r="E147" s="160" t="s">
        <v>1</v>
      </c>
      <c r="F147" s="161" t="s">
        <v>748</v>
      </c>
      <c r="H147" s="160" t="s">
        <v>1</v>
      </c>
      <c r="L147" s="159"/>
      <c r="M147" s="162"/>
      <c r="N147" s="163"/>
      <c r="O147" s="163"/>
      <c r="P147" s="163"/>
      <c r="Q147" s="163"/>
      <c r="R147" s="163"/>
      <c r="S147" s="163"/>
      <c r="T147" s="164"/>
      <c r="AT147" s="160" t="s">
        <v>171</v>
      </c>
      <c r="AU147" s="160" t="s">
        <v>81</v>
      </c>
      <c r="AV147" s="13" t="s">
        <v>19</v>
      </c>
      <c r="AW147" s="13" t="s">
        <v>31</v>
      </c>
      <c r="AX147" s="13" t="s">
        <v>74</v>
      </c>
      <c r="AY147" s="160" t="s">
        <v>160</v>
      </c>
    </row>
    <row r="148" spans="1:65" s="14" customFormat="1" x14ac:dyDescent="0.2">
      <c r="B148" s="165"/>
      <c r="D148" s="155" t="s">
        <v>171</v>
      </c>
      <c r="E148" s="166" t="s">
        <v>1</v>
      </c>
      <c r="F148" s="167" t="s">
        <v>749</v>
      </c>
      <c r="H148" s="168">
        <v>22</v>
      </c>
      <c r="L148" s="165"/>
      <c r="M148" s="169"/>
      <c r="N148" s="170"/>
      <c r="O148" s="170"/>
      <c r="P148" s="170"/>
      <c r="Q148" s="170"/>
      <c r="R148" s="170"/>
      <c r="S148" s="170"/>
      <c r="T148" s="171"/>
      <c r="AT148" s="166" t="s">
        <v>171</v>
      </c>
      <c r="AU148" s="166" t="s">
        <v>81</v>
      </c>
      <c r="AV148" s="14" t="s">
        <v>81</v>
      </c>
      <c r="AW148" s="14" t="s">
        <v>31</v>
      </c>
      <c r="AX148" s="14" t="s">
        <v>74</v>
      </c>
      <c r="AY148" s="166" t="s">
        <v>160</v>
      </c>
    </row>
    <row r="149" spans="1:65" s="15" customFormat="1" x14ac:dyDescent="0.2">
      <c r="B149" s="172"/>
      <c r="D149" s="155" t="s">
        <v>171</v>
      </c>
      <c r="E149" s="173" t="s">
        <v>1</v>
      </c>
      <c r="F149" s="174" t="s">
        <v>176</v>
      </c>
      <c r="H149" s="175">
        <v>22</v>
      </c>
      <c r="L149" s="172"/>
      <c r="M149" s="176"/>
      <c r="N149" s="177"/>
      <c r="O149" s="177"/>
      <c r="P149" s="177"/>
      <c r="Q149" s="177"/>
      <c r="R149" s="177"/>
      <c r="S149" s="177"/>
      <c r="T149" s="178"/>
      <c r="AT149" s="173" t="s">
        <v>171</v>
      </c>
      <c r="AU149" s="173" t="s">
        <v>81</v>
      </c>
      <c r="AV149" s="15" t="s">
        <v>167</v>
      </c>
      <c r="AW149" s="15" t="s">
        <v>31</v>
      </c>
      <c r="AX149" s="15" t="s">
        <v>19</v>
      </c>
      <c r="AY149" s="173" t="s">
        <v>160</v>
      </c>
    </row>
    <row r="150" spans="1:65" s="2" customFormat="1" ht="24" customHeight="1" x14ac:dyDescent="0.2">
      <c r="A150" s="30"/>
      <c r="B150" s="142"/>
      <c r="C150" s="143" t="s">
        <v>196</v>
      </c>
      <c r="D150" s="143" t="s">
        <v>162</v>
      </c>
      <c r="E150" s="144" t="s">
        <v>750</v>
      </c>
      <c r="F150" s="145" t="s">
        <v>751</v>
      </c>
      <c r="G150" s="146" t="s">
        <v>179</v>
      </c>
      <c r="H150" s="147">
        <v>4.2</v>
      </c>
      <c r="I150" s="148">
        <v>0</v>
      </c>
      <c r="J150" s="148">
        <f>ROUND(I150*H150,2)</f>
        <v>0</v>
      </c>
      <c r="K150" s="145" t="s">
        <v>166</v>
      </c>
      <c r="L150" s="31"/>
      <c r="M150" s="149" t="s">
        <v>1</v>
      </c>
      <c r="N150" s="150" t="s">
        <v>39</v>
      </c>
      <c r="O150" s="151">
        <v>1.2</v>
      </c>
      <c r="P150" s="151">
        <f>O150*H150</f>
        <v>5.04</v>
      </c>
      <c r="Q150" s="151">
        <v>0</v>
      </c>
      <c r="R150" s="151">
        <f>Q150*H150</f>
        <v>0</v>
      </c>
      <c r="S150" s="151">
        <v>0</v>
      </c>
      <c r="T150" s="152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3" t="s">
        <v>167</v>
      </c>
      <c r="AT150" s="153" t="s">
        <v>162</v>
      </c>
      <c r="AU150" s="153" t="s">
        <v>81</v>
      </c>
      <c r="AY150" s="18" t="s">
        <v>160</v>
      </c>
      <c r="BE150" s="154">
        <f>IF(N150="základní",J150,0)</f>
        <v>0</v>
      </c>
      <c r="BF150" s="154">
        <f>IF(N150="snížená",J150,0)</f>
        <v>0</v>
      </c>
      <c r="BG150" s="154">
        <f>IF(N150="zákl. přenesená",J150,0)</f>
        <v>0</v>
      </c>
      <c r="BH150" s="154">
        <f>IF(N150="sníž. přenesená",J150,0)</f>
        <v>0</v>
      </c>
      <c r="BI150" s="154">
        <f>IF(N150="nulová",J150,0)</f>
        <v>0</v>
      </c>
      <c r="BJ150" s="18" t="s">
        <v>19</v>
      </c>
      <c r="BK150" s="154">
        <f>ROUND(I150*H150,2)</f>
        <v>0</v>
      </c>
      <c r="BL150" s="18" t="s">
        <v>167</v>
      </c>
      <c r="BM150" s="153" t="s">
        <v>752</v>
      </c>
    </row>
    <row r="151" spans="1:65" s="2" customFormat="1" ht="29.25" x14ac:dyDescent="0.2">
      <c r="A151" s="30"/>
      <c r="B151" s="31"/>
      <c r="C151" s="30"/>
      <c r="D151" s="155" t="s">
        <v>169</v>
      </c>
      <c r="E151" s="30"/>
      <c r="F151" s="156" t="s">
        <v>753</v>
      </c>
      <c r="G151" s="30"/>
      <c r="H151" s="30"/>
      <c r="I151" s="30"/>
      <c r="J151" s="30"/>
      <c r="K151" s="30"/>
      <c r="L151" s="31"/>
      <c r="M151" s="157"/>
      <c r="N151" s="158"/>
      <c r="O151" s="56"/>
      <c r="P151" s="56"/>
      <c r="Q151" s="56"/>
      <c r="R151" s="56"/>
      <c r="S151" s="56"/>
      <c r="T151" s="57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T151" s="18" t="s">
        <v>169</v>
      </c>
      <c r="AU151" s="18" t="s">
        <v>81</v>
      </c>
    </row>
    <row r="152" spans="1:65" s="13" customFormat="1" x14ac:dyDescent="0.2">
      <c r="B152" s="159"/>
      <c r="D152" s="155" t="s">
        <v>171</v>
      </c>
      <c r="E152" s="160" t="s">
        <v>1</v>
      </c>
      <c r="F152" s="161" t="s">
        <v>754</v>
      </c>
      <c r="H152" s="160" t="s">
        <v>1</v>
      </c>
      <c r="L152" s="159"/>
      <c r="M152" s="162"/>
      <c r="N152" s="163"/>
      <c r="O152" s="163"/>
      <c r="P152" s="163"/>
      <c r="Q152" s="163"/>
      <c r="R152" s="163"/>
      <c r="S152" s="163"/>
      <c r="T152" s="164"/>
      <c r="AT152" s="160" t="s">
        <v>171</v>
      </c>
      <c r="AU152" s="160" t="s">
        <v>81</v>
      </c>
      <c r="AV152" s="13" t="s">
        <v>19</v>
      </c>
      <c r="AW152" s="13" t="s">
        <v>31</v>
      </c>
      <c r="AX152" s="13" t="s">
        <v>74</v>
      </c>
      <c r="AY152" s="160" t="s">
        <v>160</v>
      </c>
    </row>
    <row r="153" spans="1:65" s="14" customFormat="1" x14ac:dyDescent="0.2">
      <c r="B153" s="165"/>
      <c r="D153" s="155" t="s">
        <v>171</v>
      </c>
      <c r="E153" s="166" t="s">
        <v>1</v>
      </c>
      <c r="F153" s="167" t="s">
        <v>755</v>
      </c>
      <c r="H153" s="168">
        <v>4.2</v>
      </c>
      <c r="L153" s="165"/>
      <c r="M153" s="169"/>
      <c r="N153" s="170"/>
      <c r="O153" s="170"/>
      <c r="P153" s="170"/>
      <c r="Q153" s="170"/>
      <c r="R153" s="170"/>
      <c r="S153" s="170"/>
      <c r="T153" s="171"/>
      <c r="AT153" s="166" t="s">
        <v>171</v>
      </c>
      <c r="AU153" s="166" t="s">
        <v>81</v>
      </c>
      <c r="AV153" s="14" t="s">
        <v>81</v>
      </c>
      <c r="AW153" s="14" t="s">
        <v>31</v>
      </c>
      <c r="AX153" s="14" t="s">
        <v>74</v>
      </c>
      <c r="AY153" s="166" t="s">
        <v>160</v>
      </c>
    </row>
    <row r="154" spans="1:65" s="15" customFormat="1" x14ac:dyDescent="0.2">
      <c r="B154" s="172"/>
      <c r="D154" s="155" t="s">
        <v>171</v>
      </c>
      <c r="E154" s="173" t="s">
        <v>1</v>
      </c>
      <c r="F154" s="174" t="s">
        <v>176</v>
      </c>
      <c r="H154" s="175">
        <v>4.2</v>
      </c>
      <c r="L154" s="172"/>
      <c r="M154" s="176"/>
      <c r="N154" s="177"/>
      <c r="O154" s="177"/>
      <c r="P154" s="177"/>
      <c r="Q154" s="177"/>
      <c r="R154" s="177"/>
      <c r="S154" s="177"/>
      <c r="T154" s="178"/>
      <c r="AT154" s="173" t="s">
        <v>171</v>
      </c>
      <c r="AU154" s="173" t="s">
        <v>81</v>
      </c>
      <c r="AV154" s="15" t="s">
        <v>167</v>
      </c>
      <c r="AW154" s="15" t="s">
        <v>31</v>
      </c>
      <c r="AX154" s="15" t="s">
        <v>19</v>
      </c>
      <c r="AY154" s="173" t="s">
        <v>160</v>
      </c>
    </row>
    <row r="155" spans="1:65" s="2" customFormat="1" ht="24" customHeight="1" x14ac:dyDescent="0.2">
      <c r="A155" s="30"/>
      <c r="B155" s="142"/>
      <c r="C155" s="143" t="s">
        <v>205</v>
      </c>
      <c r="D155" s="143" t="s">
        <v>162</v>
      </c>
      <c r="E155" s="144" t="s">
        <v>756</v>
      </c>
      <c r="F155" s="145" t="s">
        <v>757</v>
      </c>
      <c r="G155" s="146" t="s">
        <v>179</v>
      </c>
      <c r="H155" s="147">
        <v>25.491</v>
      </c>
      <c r="I155" s="148">
        <v>0</v>
      </c>
      <c r="J155" s="148">
        <f>ROUND(I155*H155,2)</f>
        <v>0</v>
      </c>
      <c r="K155" s="145" t="s">
        <v>166</v>
      </c>
      <c r="L155" s="31"/>
      <c r="M155" s="149" t="s">
        <v>1</v>
      </c>
      <c r="N155" s="150" t="s">
        <v>39</v>
      </c>
      <c r="O155" s="151">
        <v>0.79700000000000004</v>
      </c>
      <c r="P155" s="151">
        <f>O155*H155</f>
        <v>20.316327000000001</v>
      </c>
      <c r="Q155" s="151">
        <v>0</v>
      </c>
      <c r="R155" s="151">
        <f>Q155*H155</f>
        <v>0</v>
      </c>
      <c r="S155" s="151">
        <v>0</v>
      </c>
      <c r="T155" s="152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3" t="s">
        <v>167</v>
      </c>
      <c r="AT155" s="153" t="s">
        <v>162</v>
      </c>
      <c r="AU155" s="153" t="s">
        <v>81</v>
      </c>
      <c r="AY155" s="18" t="s">
        <v>160</v>
      </c>
      <c r="BE155" s="154">
        <f>IF(N155="základní",J155,0)</f>
        <v>0</v>
      </c>
      <c r="BF155" s="154">
        <f>IF(N155="snížená",J155,0)</f>
        <v>0</v>
      </c>
      <c r="BG155" s="154">
        <f>IF(N155="zákl. přenesená",J155,0)</f>
        <v>0</v>
      </c>
      <c r="BH155" s="154">
        <f>IF(N155="sníž. přenesená",J155,0)</f>
        <v>0</v>
      </c>
      <c r="BI155" s="154">
        <f>IF(N155="nulová",J155,0)</f>
        <v>0</v>
      </c>
      <c r="BJ155" s="18" t="s">
        <v>19</v>
      </c>
      <c r="BK155" s="154">
        <f>ROUND(I155*H155,2)</f>
        <v>0</v>
      </c>
      <c r="BL155" s="18" t="s">
        <v>167</v>
      </c>
      <c r="BM155" s="153" t="s">
        <v>758</v>
      </c>
    </row>
    <row r="156" spans="1:65" s="2" customFormat="1" ht="29.25" x14ac:dyDescent="0.2">
      <c r="A156" s="30"/>
      <c r="B156" s="31"/>
      <c r="C156" s="30"/>
      <c r="D156" s="155" t="s">
        <v>169</v>
      </c>
      <c r="E156" s="30"/>
      <c r="F156" s="156" t="s">
        <v>759</v>
      </c>
      <c r="G156" s="30"/>
      <c r="H156" s="30"/>
      <c r="I156" s="30"/>
      <c r="J156" s="30"/>
      <c r="K156" s="30"/>
      <c r="L156" s="31"/>
      <c r="M156" s="157"/>
      <c r="N156" s="158"/>
      <c r="O156" s="56"/>
      <c r="P156" s="56"/>
      <c r="Q156" s="56"/>
      <c r="R156" s="56"/>
      <c r="S156" s="56"/>
      <c r="T156" s="57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T156" s="18" t="s">
        <v>169</v>
      </c>
      <c r="AU156" s="18" t="s">
        <v>81</v>
      </c>
    </row>
    <row r="157" spans="1:65" s="13" customFormat="1" x14ac:dyDescent="0.2">
      <c r="B157" s="159"/>
      <c r="D157" s="155" t="s">
        <v>171</v>
      </c>
      <c r="E157" s="160" t="s">
        <v>1</v>
      </c>
      <c r="F157" s="161" t="s">
        <v>760</v>
      </c>
      <c r="H157" s="160" t="s">
        <v>1</v>
      </c>
      <c r="L157" s="159"/>
      <c r="M157" s="162"/>
      <c r="N157" s="163"/>
      <c r="O157" s="163"/>
      <c r="P157" s="163"/>
      <c r="Q157" s="163"/>
      <c r="R157" s="163"/>
      <c r="S157" s="163"/>
      <c r="T157" s="164"/>
      <c r="AT157" s="160" t="s">
        <v>171</v>
      </c>
      <c r="AU157" s="160" t="s">
        <v>81</v>
      </c>
      <c r="AV157" s="13" t="s">
        <v>19</v>
      </c>
      <c r="AW157" s="13" t="s">
        <v>31</v>
      </c>
      <c r="AX157" s="13" t="s">
        <v>74</v>
      </c>
      <c r="AY157" s="160" t="s">
        <v>160</v>
      </c>
    </row>
    <row r="158" spans="1:65" s="13" customFormat="1" x14ac:dyDescent="0.2">
      <c r="B158" s="159"/>
      <c r="D158" s="155" t="s">
        <v>171</v>
      </c>
      <c r="E158" s="160" t="s">
        <v>1</v>
      </c>
      <c r="F158" s="161" t="s">
        <v>761</v>
      </c>
      <c r="H158" s="160" t="s">
        <v>1</v>
      </c>
      <c r="L158" s="159"/>
      <c r="M158" s="162"/>
      <c r="N158" s="163"/>
      <c r="O158" s="163"/>
      <c r="P158" s="163"/>
      <c r="Q158" s="163"/>
      <c r="R158" s="163"/>
      <c r="S158" s="163"/>
      <c r="T158" s="164"/>
      <c r="AT158" s="160" t="s">
        <v>171</v>
      </c>
      <c r="AU158" s="160" t="s">
        <v>81</v>
      </c>
      <c r="AV158" s="13" t="s">
        <v>19</v>
      </c>
      <c r="AW158" s="13" t="s">
        <v>31</v>
      </c>
      <c r="AX158" s="13" t="s">
        <v>74</v>
      </c>
      <c r="AY158" s="160" t="s">
        <v>160</v>
      </c>
    </row>
    <row r="159" spans="1:65" s="14" customFormat="1" x14ac:dyDescent="0.2">
      <c r="B159" s="165"/>
      <c r="D159" s="155" t="s">
        <v>171</v>
      </c>
      <c r="E159" s="166" t="s">
        <v>1</v>
      </c>
      <c r="F159" s="167" t="s">
        <v>762</v>
      </c>
      <c r="H159" s="168">
        <v>7.5430000000000001</v>
      </c>
      <c r="L159" s="165"/>
      <c r="M159" s="169"/>
      <c r="N159" s="170"/>
      <c r="O159" s="170"/>
      <c r="P159" s="170"/>
      <c r="Q159" s="170"/>
      <c r="R159" s="170"/>
      <c r="S159" s="170"/>
      <c r="T159" s="171"/>
      <c r="AT159" s="166" t="s">
        <v>171</v>
      </c>
      <c r="AU159" s="166" t="s">
        <v>81</v>
      </c>
      <c r="AV159" s="14" t="s">
        <v>81</v>
      </c>
      <c r="AW159" s="14" t="s">
        <v>31</v>
      </c>
      <c r="AX159" s="14" t="s">
        <v>74</v>
      </c>
      <c r="AY159" s="166" t="s">
        <v>160</v>
      </c>
    </row>
    <row r="160" spans="1:65" s="13" customFormat="1" x14ac:dyDescent="0.2">
      <c r="B160" s="159"/>
      <c r="D160" s="155" t="s">
        <v>171</v>
      </c>
      <c r="E160" s="160" t="s">
        <v>1</v>
      </c>
      <c r="F160" s="161" t="s">
        <v>763</v>
      </c>
      <c r="H160" s="160" t="s">
        <v>1</v>
      </c>
      <c r="L160" s="159"/>
      <c r="M160" s="162"/>
      <c r="N160" s="163"/>
      <c r="O160" s="163"/>
      <c r="P160" s="163"/>
      <c r="Q160" s="163"/>
      <c r="R160" s="163"/>
      <c r="S160" s="163"/>
      <c r="T160" s="164"/>
      <c r="AT160" s="160" t="s">
        <v>171</v>
      </c>
      <c r="AU160" s="160" t="s">
        <v>81</v>
      </c>
      <c r="AV160" s="13" t="s">
        <v>19</v>
      </c>
      <c r="AW160" s="13" t="s">
        <v>31</v>
      </c>
      <c r="AX160" s="13" t="s">
        <v>74</v>
      </c>
      <c r="AY160" s="160" t="s">
        <v>160</v>
      </c>
    </row>
    <row r="161" spans="1:65" s="14" customFormat="1" x14ac:dyDescent="0.2">
      <c r="B161" s="165"/>
      <c r="D161" s="155" t="s">
        <v>171</v>
      </c>
      <c r="E161" s="166" t="s">
        <v>1</v>
      </c>
      <c r="F161" s="167" t="s">
        <v>764</v>
      </c>
      <c r="H161" s="168">
        <v>4.25</v>
      </c>
      <c r="L161" s="165"/>
      <c r="M161" s="169"/>
      <c r="N161" s="170"/>
      <c r="O161" s="170"/>
      <c r="P161" s="170"/>
      <c r="Q161" s="170"/>
      <c r="R161" s="170"/>
      <c r="S161" s="170"/>
      <c r="T161" s="171"/>
      <c r="AT161" s="166" t="s">
        <v>171</v>
      </c>
      <c r="AU161" s="166" t="s">
        <v>81</v>
      </c>
      <c r="AV161" s="14" t="s">
        <v>81</v>
      </c>
      <c r="AW161" s="14" t="s">
        <v>31</v>
      </c>
      <c r="AX161" s="14" t="s">
        <v>74</v>
      </c>
      <c r="AY161" s="166" t="s">
        <v>160</v>
      </c>
    </row>
    <row r="162" spans="1:65" s="13" customFormat="1" x14ac:dyDescent="0.2">
      <c r="B162" s="159"/>
      <c r="D162" s="155" t="s">
        <v>171</v>
      </c>
      <c r="E162" s="160" t="s">
        <v>1</v>
      </c>
      <c r="F162" s="161" t="s">
        <v>530</v>
      </c>
      <c r="H162" s="160" t="s">
        <v>1</v>
      </c>
      <c r="L162" s="159"/>
      <c r="M162" s="162"/>
      <c r="N162" s="163"/>
      <c r="O162" s="163"/>
      <c r="P162" s="163"/>
      <c r="Q162" s="163"/>
      <c r="R162" s="163"/>
      <c r="S162" s="163"/>
      <c r="T162" s="164"/>
      <c r="AT162" s="160" t="s">
        <v>171</v>
      </c>
      <c r="AU162" s="160" t="s">
        <v>81</v>
      </c>
      <c r="AV162" s="13" t="s">
        <v>19</v>
      </c>
      <c r="AW162" s="13" t="s">
        <v>31</v>
      </c>
      <c r="AX162" s="13" t="s">
        <v>74</v>
      </c>
      <c r="AY162" s="160" t="s">
        <v>160</v>
      </c>
    </row>
    <row r="163" spans="1:65" s="14" customFormat="1" x14ac:dyDescent="0.2">
      <c r="B163" s="165"/>
      <c r="D163" s="155" t="s">
        <v>171</v>
      </c>
      <c r="E163" s="166" t="s">
        <v>1</v>
      </c>
      <c r="F163" s="167" t="s">
        <v>765</v>
      </c>
      <c r="H163" s="168">
        <v>5.2750000000000004</v>
      </c>
      <c r="L163" s="165"/>
      <c r="M163" s="169"/>
      <c r="N163" s="170"/>
      <c r="O163" s="170"/>
      <c r="P163" s="170"/>
      <c r="Q163" s="170"/>
      <c r="R163" s="170"/>
      <c r="S163" s="170"/>
      <c r="T163" s="171"/>
      <c r="AT163" s="166" t="s">
        <v>171</v>
      </c>
      <c r="AU163" s="166" t="s">
        <v>81</v>
      </c>
      <c r="AV163" s="14" t="s">
        <v>81</v>
      </c>
      <c r="AW163" s="14" t="s">
        <v>31</v>
      </c>
      <c r="AX163" s="14" t="s">
        <v>74</v>
      </c>
      <c r="AY163" s="166" t="s">
        <v>160</v>
      </c>
    </row>
    <row r="164" spans="1:65" s="13" customFormat="1" x14ac:dyDescent="0.2">
      <c r="B164" s="159"/>
      <c r="D164" s="155" t="s">
        <v>171</v>
      </c>
      <c r="E164" s="160" t="s">
        <v>1</v>
      </c>
      <c r="F164" s="161" t="s">
        <v>766</v>
      </c>
      <c r="H164" s="160" t="s">
        <v>1</v>
      </c>
      <c r="L164" s="159"/>
      <c r="M164" s="162"/>
      <c r="N164" s="163"/>
      <c r="O164" s="163"/>
      <c r="P164" s="163"/>
      <c r="Q164" s="163"/>
      <c r="R164" s="163"/>
      <c r="S164" s="163"/>
      <c r="T164" s="164"/>
      <c r="AT164" s="160" t="s">
        <v>171</v>
      </c>
      <c r="AU164" s="160" t="s">
        <v>81</v>
      </c>
      <c r="AV164" s="13" t="s">
        <v>19</v>
      </c>
      <c r="AW164" s="13" t="s">
        <v>31</v>
      </c>
      <c r="AX164" s="13" t="s">
        <v>74</v>
      </c>
      <c r="AY164" s="160" t="s">
        <v>160</v>
      </c>
    </row>
    <row r="165" spans="1:65" s="14" customFormat="1" x14ac:dyDescent="0.2">
      <c r="B165" s="165"/>
      <c r="D165" s="155" t="s">
        <v>171</v>
      </c>
      <c r="E165" s="166" t="s">
        <v>1</v>
      </c>
      <c r="F165" s="167" t="s">
        <v>767</v>
      </c>
      <c r="H165" s="168">
        <v>0.56000000000000005</v>
      </c>
      <c r="L165" s="165"/>
      <c r="M165" s="169"/>
      <c r="N165" s="170"/>
      <c r="O165" s="170"/>
      <c r="P165" s="170"/>
      <c r="Q165" s="170"/>
      <c r="R165" s="170"/>
      <c r="S165" s="170"/>
      <c r="T165" s="171"/>
      <c r="AT165" s="166" t="s">
        <v>171</v>
      </c>
      <c r="AU165" s="166" t="s">
        <v>81</v>
      </c>
      <c r="AV165" s="14" t="s">
        <v>81</v>
      </c>
      <c r="AW165" s="14" t="s">
        <v>31</v>
      </c>
      <c r="AX165" s="14" t="s">
        <v>74</v>
      </c>
      <c r="AY165" s="166" t="s">
        <v>160</v>
      </c>
    </row>
    <row r="166" spans="1:65" s="14" customFormat="1" x14ac:dyDescent="0.2">
      <c r="B166" s="165"/>
      <c r="D166" s="155" t="s">
        <v>171</v>
      </c>
      <c r="E166" s="166" t="s">
        <v>1</v>
      </c>
      <c r="F166" s="167" t="s">
        <v>768</v>
      </c>
      <c r="H166" s="168">
        <v>0.32</v>
      </c>
      <c r="L166" s="165"/>
      <c r="M166" s="169"/>
      <c r="N166" s="170"/>
      <c r="O166" s="170"/>
      <c r="P166" s="170"/>
      <c r="Q166" s="170"/>
      <c r="R166" s="170"/>
      <c r="S166" s="170"/>
      <c r="T166" s="171"/>
      <c r="AT166" s="166" t="s">
        <v>171</v>
      </c>
      <c r="AU166" s="166" t="s">
        <v>81</v>
      </c>
      <c r="AV166" s="14" t="s">
        <v>81</v>
      </c>
      <c r="AW166" s="14" t="s">
        <v>31</v>
      </c>
      <c r="AX166" s="14" t="s">
        <v>74</v>
      </c>
      <c r="AY166" s="166" t="s">
        <v>160</v>
      </c>
    </row>
    <row r="167" spans="1:65" s="13" customFormat="1" x14ac:dyDescent="0.2">
      <c r="B167" s="159"/>
      <c r="D167" s="155" t="s">
        <v>171</v>
      </c>
      <c r="E167" s="160" t="s">
        <v>1</v>
      </c>
      <c r="F167" s="161" t="s">
        <v>761</v>
      </c>
      <c r="H167" s="160" t="s">
        <v>1</v>
      </c>
      <c r="L167" s="159"/>
      <c r="M167" s="162"/>
      <c r="N167" s="163"/>
      <c r="O167" s="163"/>
      <c r="P167" s="163"/>
      <c r="Q167" s="163"/>
      <c r="R167" s="163"/>
      <c r="S167" s="163"/>
      <c r="T167" s="164"/>
      <c r="AT167" s="160" t="s">
        <v>171</v>
      </c>
      <c r="AU167" s="160" t="s">
        <v>81</v>
      </c>
      <c r="AV167" s="13" t="s">
        <v>19</v>
      </c>
      <c r="AW167" s="13" t="s">
        <v>31</v>
      </c>
      <c r="AX167" s="13" t="s">
        <v>74</v>
      </c>
      <c r="AY167" s="160" t="s">
        <v>160</v>
      </c>
    </row>
    <row r="168" spans="1:65" s="14" customFormat="1" x14ac:dyDescent="0.2">
      <c r="B168" s="165"/>
      <c r="D168" s="155" t="s">
        <v>171</v>
      </c>
      <c r="E168" s="166" t="s">
        <v>1</v>
      </c>
      <c r="F168" s="167" t="s">
        <v>762</v>
      </c>
      <c r="H168" s="168">
        <v>7.5430000000000001</v>
      </c>
      <c r="L168" s="165"/>
      <c r="M168" s="169"/>
      <c r="N168" s="170"/>
      <c r="O168" s="170"/>
      <c r="P168" s="170"/>
      <c r="Q168" s="170"/>
      <c r="R168" s="170"/>
      <c r="S168" s="170"/>
      <c r="T168" s="171"/>
      <c r="AT168" s="166" t="s">
        <v>171</v>
      </c>
      <c r="AU168" s="166" t="s">
        <v>81</v>
      </c>
      <c r="AV168" s="14" t="s">
        <v>81</v>
      </c>
      <c r="AW168" s="14" t="s">
        <v>31</v>
      </c>
      <c r="AX168" s="14" t="s">
        <v>74</v>
      </c>
      <c r="AY168" s="166" t="s">
        <v>160</v>
      </c>
    </row>
    <row r="169" spans="1:65" s="15" customFormat="1" x14ac:dyDescent="0.2">
      <c r="B169" s="172"/>
      <c r="D169" s="155" t="s">
        <v>171</v>
      </c>
      <c r="E169" s="173" t="s">
        <v>1</v>
      </c>
      <c r="F169" s="174" t="s">
        <v>176</v>
      </c>
      <c r="H169" s="175">
        <v>25.491</v>
      </c>
      <c r="L169" s="172"/>
      <c r="M169" s="176"/>
      <c r="N169" s="177"/>
      <c r="O169" s="177"/>
      <c r="P169" s="177"/>
      <c r="Q169" s="177"/>
      <c r="R169" s="177"/>
      <c r="S169" s="177"/>
      <c r="T169" s="178"/>
      <c r="AT169" s="173" t="s">
        <v>171</v>
      </c>
      <c r="AU169" s="173" t="s">
        <v>81</v>
      </c>
      <c r="AV169" s="15" t="s">
        <v>167</v>
      </c>
      <c r="AW169" s="15" t="s">
        <v>31</v>
      </c>
      <c r="AX169" s="15" t="s">
        <v>19</v>
      </c>
      <c r="AY169" s="173" t="s">
        <v>160</v>
      </c>
    </row>
    <row r="170" spans="1:65" s="2" customFormat="1" ht="24" customHeight="1" x14ac:dyDescent="0.2">
      <c r="A170" s="30"/>
      <c r="B170" s="142"/>
      <c r="C170" s="143" t="s">
        <v>225</v>
      </c>
      <c r="D170" s="143" t="s">
        <v>162</v>
      </c>
      <c r="E170" s="144" t="s">
        <v>769</v>
      </c>
      <c r="F170" s="145" t="s">
        <v>770</v>
      </c>
      <c r="G170" s="146" t="s">
        <v>179</v>
      </c>
      <c r="H170" s="147">
        <v>25.491</v>
      </c>
      <c r="I170" s="148">
        <v>0</v>
      </c>
      <c r="J170" s="148">
        <f>ROUND(I170*H170,2)</f>
        <v>0</v>
      </c>
      <c r="K170" s="145" t="s">
        <v>166</v>
      </c>
      <c r="L170" s="31"/>
      <c r="M170" s="149" t="s">
        <v>1</v>
      </c>
      <c r="N170" s="150" t="s">
        <v>39</v>
      </c>
      <c r="O170" s="151">
        <v>5.8999999999999997E-2</v>
      </c>
      <c r="P170" s="151">
        <f>O170*H170</f>
        <v>1.5039689999999999</v>
      </c>
      <c r="Q170" s="151">
        <v>0</v>
      </c>
      <c r="R170" s="151">
        <f>Q170*H170</f>
        <v>0</v>
      </c>
      <c r="S170" s="151">
        <v>0</v>
      </c>
      <c r="T170" s="152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3" t="s">
        <v>167</v>
      </c>
      <c r="AT170" s="153" t="s">
        <v>162</v>
      </c>
      <c r="AU170" s="153" t="s">
        <v>81</v>
      </c>
      <c r="AY170" s="18" t="s">
        <v>160</v>
      </c>
      <c r="BE170" s="154">
        <f>IF(N170="základní",J170,0)</f>
        <v>0</v>
      </c>
      <c r="BF170" s="154">
        <f>IF(N170="snížená",J170,0)</f>
        <v>0</v>
      </c>
      <c r="BG170" s="154">
        <f>IF(N170="zákl. přenesená",J170,0)</f>
        <v>0</v>
      </c>
      <c r="BH170" s="154">
        <f>IF(N170="sníž. přenesená",J170,0)</f>
        <v>0</v>
      </c>
      <c r="BI170" s="154">
        <f>IF(N170="nulová",J170,0)</f>
        <v>0</v>
      </c>
      <c r="BJ170" s="18" t="s">
        <v>19</v>
      </c>
      <c r="BK170" s="154">
        <f>ROUND(I170*H170,2)</f>
        <v>0</v>
      </c>
      <c r="BL170" s="18" t="s">
        <v>167</v>
      </c>
      <c r="BM170" s="153" t="s">
        <v>771</v>
      </c>
    </row>
    <row r="171" spans="1:65" s="2" customFormat="1" ht="29.25" x14ac:dyDescent="0.2">
      <c r="A171" s="30"/>
      <c r="B171" s="31"/>
      <c r="C171" s="30"/>
      <c r="D171" s="155" t="s">
        <v>169</v>
      </c>
      <c r="E171" s="30"/>
      <c r="F171" s="156" t="s">
        <v>772</v>
      </c>
      <c r="G171" s="30"/>
      <c r="H171" s="30"/>
      <c r="I171" s="30"/>
      <c r="J171" s="30"/>
      <c r="K171" s="30"/>
      <c r="L171" s="31"/>
      <c r="M171" s="157"/>
      <c r="N171" s="158"/>
      <c r="O171" s="56"/>
      <c r="P171" s="56"/>
      <c r="Q171" s="56"/>
      <c r="R171" s="56"/>
      <c r="S171" s="56"/>
      <c r="T171" s="57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T171" s="18" t="s">
        <v>169</v>
      </c>
      <c r="AU171" s="18" t="s">
        <v>81</v>
      </c>
    </row>
    <row r="172" spans="1:65" s="2" customFormat="1" ht="24" customHeight="1" x14ac:dyDescent="0.2">
      <c r="A172" s="30"/>
      <c r="B172" s="142"/>
      <c r="C172" s="143" t="s">
        <v>231</v>
      </c>
      <c r="D172" s="143" t="s">
        <v>162</v>
      </c>
      <c r="E172" s="144" t="s">
        <v>773</v>
      </c>
      <c r="F172" s="145" t="s">
        <v>774</v>
      </c>
      <c r="G172" s="146" t="s">
        <v>179</v>
      </c>
      <c r="H172" s="147">
        <v>22</v>
      </c>
      <c r="I172" s="148">
        <v>0</v>
      </c>
      <c r="J172" s="148">
        <f>ROUND(I172*H172,2)</f>
        <v>0</v>
      </c>
      <c r="K172" s="145" t="s">
        <v>166</v>
      </c>
      <c r="L172" s="31"/>
      <c r="M172" s="149" t="s">
        <v>1</v>
      </c>
      <c r="N172" s="150" t="s">
        <v>39</v>
      </c>
      <c r="O172" s="151">
        <v>1.7629999999999999</v>
      </c>
      <c r="P172" s="151">
        <f>O172*H172</f>
        <v>38.786000000000001</v>
      </c>
      <c r="Q172" s="151">
        <v>0</v>
      </c>
      <c r="R172" s="151">
        <f>Q172*H172</f>
        <v>0</v>
      </c>
      <c r="S172" s="151">
        <v>0</v>
      </c>
      <c r="T172" s="152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3" t="s">
        <v>167</v>
      </c>
      <c r="AT172" s="153" t="s">
        <v>162</v>
      </c>
      <c r="AU172" s="153" t="s">
        <v>81</v>
      </c>
      <c r="AY172" s="18" t="s">
        <v>160</v>
      </c>
      <c r="BE172" s="154">
        <f>IF(N172="základní",J172,0)</f>
        <v>0</v>
      </c>
      <c r="BF172" s="154">
        <f>IF(N172="snížená",J172,0)</f>
        <v>0</v>
      </c>
      <c r="BG172" s="154">
        <f>IF(N172="zákl. přenesená",J172,0)</f>
        <v>0</v>
      </c>
      <c r="BH172" s="154">
        <f>IF(N172="sníž. přenesená",J172,0)</f>
        <v>0</v>
      </c>
      <c r="BI172" s="154">
        <f>IF(N172="nulová",J172,0)</f>
        <v>0</v>
      </c>
      <c r="BJ172" s="18" t="s">
        <v>19</v>
      </c>
      <c r="BK172" s="154">
        <f>ROUND(I172*H172,2)</f>
        <v>0</v>
      </c>
      <c r="BL172" s="18" t="s">
        <v>167</v>
      </c>
      <c r="BM172" s="153" t="s">
        <v>775</v>
      </c>
    </row>
    <row r="173" spans="1:65" s="2" customFormat="1" ht="29.25" x14ac:dyDescent="0.2">
      <c r="A173" s="30"/>
      <c r="B173" s="31"/>
      <c r="C173" s="30"/>
      <c r="D173" s="155" t="s">
        <v>169</v>
      </c>
      <c r="E173" s="30"/>
      <c r="F173" s="156" t="s">
        <v>776</v>
      </c>
      <c r="G173" s="30"/>
      <c r="H173" s="30"/>
      <c r="I173" s="30"/>
      <c r="J173" s="30"/>
      <c r="K173" s="30"/>
      <c r="L173" s="31"/>
      <c r="M173" s="157"/>
      <c r="N173" s="158"/>
      <c r="O173" s="56"/>
      <c r="P173" s="56"/>
      <c r="Q173" s="56"/>
      <c r="R173" s="56"/>
      <c r="S173" s="56"/>
      <c r="T173" s="57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8" t="s">
        <v>169</v>
      </c>
      <c r="AU173" s="18" t="s">
        <v>81</v>
      </c>
    </row>
    <row r="174" spans="1:65" s="13" customFormat="1" x14ac:dyDescent="0.2">
      <c r="B174" s="159"/>
      <c r="D174" s="155" t="s">
        <v>171</v>
      </c>
      <c r="E174" s="160" t="s">
        <v>1</v>
      </c>
      <c r="F174" s="161" t="s">
        <v>777</v>
      </c>
      <c r="H174" s="160" t="s">
        <v>1</v>
      </c>
      <c r="L174" s="159"/>
      <c r="M174" s="162"/>
      <c r="N174" s="163"/>
      <c r="O174" s="163"/>
      <c r="P174" s="163"/>
      <c r="Q174" s="163"/>
      <c r="R174" s="163"/>
      <c r="S174" s="163"/>
      <c r="T174" s="164"/>
      <c r="AT174" s="160" t="s">
        <v>171</v>
      </c>
      <c r="AU174" s="160" t="s">
        <v>81</v>
      </c>
      <c r="AV174" s="13" t="s">
        <v>19</v>
      </c>
      <c r="AW174" s="13" t="s">
        <v>31</v>
      </c>
      <c r="AX174" s="13" t="s">
        <v>74</v>
      </c>
      <c r="AY174" s="160" t="s">
        <v>160</v>
      </c>
    </row>
    <row r="175" spans="1:65" s="14" customFormat="1" x14ac:dyDescent="0.2">
      <c r="B175" s="165"/>
      <c r="D175" s="155" t="s">
        <v>171</v>
      </c>
      <c r="E175" s="166" t="s">
        <v>1</v>
      </c>
      <c r="F175" s="167" t="s">
        <v>778</v>
      </c>
      <c r="H175" s="168">
        <v>22</v>
      </c>
      <c r="L175" s="165"/>
      <c r="M175" s="169"/>
      <c r="N175" s="170"/>
      <c r="O175" s="170"/>
      <c r="P175" s="170"/>
      <c r="Q175" s="170"/>
      <c r="R175" s="170"/>
      <c r="S175" s="170"/>
      <c r="T175" s="171"/>
      <c r="AT175" s="166" t="s">
        <v>171</v>
      </c>
      <c r="AU175" s="166" t="s">
        <v>81</v>
      </c>
      <c r="AV175" s="14" t="s">
        <v>81</v>
      </c>
      <c r="AW175" s="14" t="s">
        <v>31</v>
      </c>
      <c r="AX175" s="14" t="s">
        <v>19</v>
      </c>
      <c r="AY175" s="166" t="s">
        <v>160</v>
      </c>
    </row>
    <row r="176" spans="1:65" s="2" customFormat="1" ht="24" customHeight="1" x14ac:dyDescent="0.2">
      <c r="A176" s="30"/>
      <c r="B176" s="142"/>
      <c r="C176" s="143" t="s">
        <v>237</v>
      </c>
      <c r="D176" s="143" t="s">
        <v>162</v>
      </c>
      <c r="E176" s="144" t="s">
        <v>243</v>
      </c>
      <c r="F176" s="145" t="s">
        <v>244</v>
      </c>
      <c r="G176" s="146" t="s">
        <v>245</v>
      </c>
      <c r="H176" s="147">
        <v>95.302999999999997</v>
      </c>
      <c r="I176" s="148">
        <v>0</v>
      </c>
      <c r="J176" s="148">
        <f>ROUND(I176*H176,2)</f>
        <v>0</v>
      </c>
      <c r="K176" s="145" t="s">
        <v>166</v>
      </c>
      <c r="L176" s="31"/>
      <c r="M176" s="149" t="s">
        <v>1</v>
      </c>
      <c r="N176" s="150" t="s">
        <v>39</v>
      </c>
      <c r="O176" s="151">
        <v>0.32400000000000001</v>
      </c>
      <c r="P176" s="151">
        <f>O176*H176</f>
        <v>30.878171999999999</v>
      </c>
      <c r="Q176" s="151">
        <v>0</v>
      </c>
      <c r="R176" s="151">
        <f>Q176*H176</f>
        <v>0</v>
      </c>
      <c r="S176" s="151">
        <v>0</v>
      </c>
      <c r="T176" s="152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3" t="s">
        <v>167</v>
      </c>
      <c r="AT176" s="153" t="s">
        <v>162</v>
      </c>
      <c r="AU176" s="153" t="s">
        <v>81</v>
      </c>
      <c r="AY176" s="18" t="s">
        <v>160</v>
      </c>
      <c r="BE176" s="154">
        <f>IF(N176="základní",J176,0)</f>
        <v>0</v>
      </c>
      <c r="BF176" s="154">
        <f>IF(N176="snížená",J176,0)</f>
        <v>0</v>
      </c>
      <c r="BG176" s="154">
        <f>IF(N176="zákl. přenesená",J176,0)</f>
        <v>0</v>
      </c>
      <c r="BH176" s="154">
        <f>IF(N176="sníž. přenesená",J176,0)</f>
        <v>0</v>
      </c>
      <c r="BI176" s="154">
        <f>IF(N176="nulová",J176,0)</f>
        <v>0</v>
      </c>
      <c r="BJ176" s="18" t="s">
        <v>19</v>
      </c>
      <c r="BK176" s="154">
        <f>ROUND(I176*H176,2)</f>
        <v>0</v>
      </c>
      <c r="BL176" s="18" t="s">
        <v>167</v>
      </c>
      <c r="BM176" s="153" t="s">
        <v>779</v>
      </c>
    </row>
    <row r="177" spans="1:65" s="2" customFormat="1" ht="29.25" x14ac:dyDescent="0.2">
      <c r="A177" s="30"/>
      <c r="B177" s="31"/>
      <c r="C177" s="30"/>
      <c r="D177" s="155" t="s">
        <v>169</v>
      </c>
      <c r="E177" s="30"/>
      <c r="F177" s="156" t="s">
        <v>247</v>
      </c>
      <c r="G177" s="30"/>
      <c r="H177" s="30"/>
      <c r="I177" s="30"/>
      <c r="J177" s="30"/>
      <c r="K177" s="30"/>
      <c r="L177" s="31"/>
      <c r="M177" s="157"/>
      <c r="N177" s="158"/>
      <c r="O177" s="56"/>
      <c r="P177" s="56"/>
      <c r="Q177" s="56"/>
      <c r="R177" s="56"/>
      <c r="S177" s="56"/>
      <c r="T177" s="57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8" t="s">
        <v>169</v>
      </c>
      <c r="AU177" s="18" t="s">
        <v>81</v>
      </c>
    </row>
    <row r="178" spans="1:65" s="2" customFormat="1" ht="19.5" x14ac:dyDescent="0.2">
      <c r="A178" s="30"/>
      <c r="B178" s="31"/>
      <c r="C178" s="30"/>
      <c r="D178" s="155" t="s">
        <v>248</v>
      </c>
      <c r="E178" s="30"/>
      <c r="F178" s="186" t="s">
        <v>780</v>
      </c>
      <c r="G178" s="30"/>
      <c r="H178" s="30"/>
      <c r="I178" s="30"/>
      <c r="J178" s="30"/>
      <c r="K178" s="30"/>
      <c r="L178" s="31"/>
      <c r="M178" s="157"/>
      <c r="N178" s="158"/>
      <c r="O178" s="56"/>
      <c r="P178" s="56"/>
      <c r="Q178" s="56"/>
      <c r="R178" s="56"/>
      <c r="S178" s="56"/>
      <c r="T178" s="57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T178" s="18" t="s">
        <v>248</v>
      </c>
      <c r="AU178" s="18" t="s">
        <v>81</v>
      </c>
    </row>
    <row r="179" spans="1:65" s="14" customFormat="1" x14ac:dyDescent="0.2">
      <c r="B179" s="165"/>
      <c r="D179" s="155" t="s">
        <v>171</v>
      </c>
      <c r="E179" s="166" t="s">
        <v>1</v>
      </c>
      <c r="F179" s="167" t="s">
        <v>781</v>
      </c>
      <c r="H179" s="168">
        <v>44.320999999999998</v>
      </c>
      <c r="L179" s="165"/>
      <c r="M179" s="169"/>
      <c r="N179" s="170"/>
      <c r="O179" s="170"/>
      <c r="P179" s="170"/>
      <c r="Q179" s="170"/>
      <c r="R179" s="170"/>
      <c r="S179" s="170"/>
      <c r="T179" s="171"/>
      <c r="AT179" s="166" t="s">
        <v>171</v>
      </c>
      <c r="AU179" s="166" t="s">
        <v>81</v>
      </c>
      <c r="AV179" s="14" t="s">
        <v>81</v>
      </c>
      <c r="AW179" s="14" t="s">
        <v>31</v>
      </c>
      <c r="AX179" s="14" t="s">
        <v>74</v>
      </c>
      <c r="AY179" s="166" t="s">
        <v>160</v>
      </c>
    </row>
    <row r="180" spans="1:65" s="14" customFormat="1" x14ac:dyDescent="0.2">
      <c r="B180" s="165"/>
      <c r="D180" s="155" t="s">
        <v>171</v>
      </c>
      <c r="E180" s="166" t="s">
        <v>1</v>
      </c>
      <c r="F180" s="167" t="s">
        <v>782</v>
      </c>
      <c r="H180" s="168">
        <v>50.981999999999999</v>
      </c>
      <c r="L180" s="165"/>
      <c r="M180" s="169"/>
      <c r="N180" s="170"/>
      <c r="O180" s="170"/>
      <c r="P180" s="170"/>
      <c r="Q180" s="170"/>
      <c r="R180" s="170"/>
      <c r="S180" s="170"/>
      <c r="T180" s="171"/>
      <c r="AT180" s="166" t="s">
        <v>171</v>
      </c>
      <c r="AU180" s="166" t="s">
        <v>81</v>
      </c>
      <c r="AV180" s="14" t="s">
        <v>81</v>
      </c>
      <c r="AW180" s="14" t="s">
        <v>31</v>
      </c>
      <c r="AX180" s="14" t="s">
        <v>74</v>
      </c>
      <c r="AY180" s="166" t="s">
        <v>160</v>
      </c>
    </row>
    <row r="181" spans="1:65" s="15" customFormat="1" x14ac:dyDescent="0.2">
      <c r="B181" s="172"/>
      <c r="D181" s="155" t="s">
        <v>171</v>
      </c>
      <c r="E181" s="173" t="s">
        <v>1</v>
      </c>
      <c r="F181" s="174" t="s">
        <v>176</v>
      </c>
      <c r="H181" s="175">
        <v>95.302999999999997</v>
      </c>
      <c r="L181" s="172"/>
      <c r="M181" s="176"/>
      <c r="N181" s="177"/>
      <c r="O181" s="177"/>
      <c r="P181" s="177"/>
      <c r="Q181" s="177"/>
      <c r="R181" s="177"/>
      <c r="S181" s="177"/>
      <c r="T181" s="178"/>
      <c r="AT181" s="173" t="s">
        <v>171</v>
      </c>
      <c r="AU181" s="173" t="s">
        <v>81</v>
      </c>
      <c r="AV181" s="15" t="s">
        <v>167</v>
      </c>
      <c r="AW181" s="15" t="s">
        <v>31</v>
      </c>
      <c r="AX181" s="15" t="s">
        <v>19</v>
      </c>
      <c r="AY181" s="173" t="s">
        <v>160</v>
      </c>
    </row>
    <row r="182" spans="1:65" s="2" customFormat="1" ht="24" customHeight="1" x14ac:dyDescent="0.2">
      <c r="A182" s="30"/>
      <c r="B182" s="142"/>
      <c r="C182" s="143" t="s">
        <v>24</v>
      </c>
      <c r="D182" s="143" t="s">
        <v>162</v>
      </c>
      <c r="E182" s="144" t="s">
        <v>253</v>
      </c>
      <c r="F182" s="145" t="s">
        <v>254</v>
      </c>
      <c r="G182" s="146" t="s">
        <v>179</v>
      </c>
      <c r="H182" s="147">
        <v>25.491</v>
      </c>
      <c r="I182" s="148">
        <v>0</v>
      </c>
      <c r="J182" s="148">
        <f>ROUND(I182*H182,2)</f>
        <v>0</v>
      </c>
      <c r="K182" s="145" t="s">
        <v>166</v>
      </c>
      <c r="L182" s="31"/>
      <c r="M182" s="149" t="s">
        <v>1</v>
      </c>
      <c r="N182" s="150" t="s">
        <v>39</v>
      </c>
      <c r="O182" s="151">
        <v>8.3000000000000004E-2</v>
      </c>
      <c r="P182" s="151">
        <f>O182*H182</f>
        <v>2.1157530000000002</v>
      </c>
      <c r="Q182" s="151">
        <v>0</v>
      </c>
      <c r="R182" s="151">
        <f>Q182*H182</f>
        <v>0</v>
      </c>
      <c r="S182" s="151">
        <v>0</v>
      </c>
      <c r="T182" s="152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3" t="s">
        <v>167</v>
      </c>
      <c r="AT182" s="153" t="s">
        <v>162</v>
      </c>
      <c r="AU182" s="153" t="s">
        <v>81</v>
      </c>
      <c r="AY182" s="18" t="s">
        <v>160</v>
      </c>
      <c r="BE182" s="154">
        <f>IF(N182="základní",J182,0)</f>
        <v>0</v>
      </c>
      <c r="BF182" s="154">
        <f>IF(N182="snížená",J182,0)</f>
        <v>0</v>
      </c>
      <c r="BG182" s="154">
        <f>IF(N182="zákl. přenesená",J182,0)</f>
        <v>0</v>
      </c>
      <c r="BH182" s="154">
        <f>IF(N182="sníž. přenesená",J182,0)</f>
        <v>0</v>
      </c>
      <c r="BI182" s="154">
        <f>IF(N182="nulová",J182,0)</f>
        <v>0</v>
      </c>
      <c r="BJ182" s="18" t="s">
        <v>19</v>
      </c>
      <c r="BK182" s="154">
        <f>ROUND(I182*H182,2)</f>
        <v>0</v>
      </c>
      <c r="BL182" s="18" t="s">
        <v>167</v>
      </c>
      <c r="BM182" s="153" t="s">
        <v>783</v>
      </c>
    </row>
    <row r="183" spans="1:65" s="2" customFormat="1" ht="39" x14ac:dyDescent="0.2">
      <c r="A183" s="30"/>
      <c r="B183" s="31"/>
      <c r="C183" s="30"/>
      <c r="D183" s="155" t="s">
        <v>169</v>
      </c>
      <c r="E183" s="30"/>
      <c r="F183" s="156" t="s">
        <v>256</v>
      </c>
      <c r="G183" s="30"/>
      <c r="H183" s="30"/>
      <c r="I183" s="30"/>
      <c r="J183" s="30"/>
      <c r="K183" s="30"/>
      <c r="L183" s="31"/>
      <c r="M183" s="157"/>
      <c r="N183" s="158"/>
      <c r="O183" s="56"/>
      <c r="P183" s="56"/>
      <c r="Q183" s="56"/>
      <c r="R183" s="56"/>
      <c r="S183" s="56"/>
      <c r="T183" s="57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T183" s="18" t="s">
        <v>169</v>
      </c>
      <c r="AU183" s="18" t="s">
        <v>81</v>
      </c>
    </row>
    <row r="184" spans="1:65" s="14" customFormat="1" x14ac:dyDescent="0.2">
      <c r="B184" s="165"/>
      <c r="D184" s="155" t="s">
        <v>171</v>
      </c>
      <c r="E184" s="166" t="s">
        <v>1</v>
      </c>
      <c r="F184" s="167" t="s">
        <v>784</v>
      </c>
      <c r="H184" s="168">
        <v>25.491</v>
      </c>
      <c r="L184" s="165"/>
      <c r="M184" s="169"/>
      <c r="N184" s="170"/>
      <c r="O184" s="170"/>
      <c r="P184" s="170"/>
      <c r="Q184" s="170"/>
      <c r="R184" s="170"/>
      <c r="S184" s="170"/>
      <c r="T184" s="171"/>
      <c r="AT184" s="166" t="s">
        <v>171</v>
      </c>
      <c r="AU184" s="166" t="s">
        <v>81</v>
      </c>
      <c r="AV184" s="14" t="s">
        <v>81</v>
      </c>
      <c r="AW184" s="14" t="s">
        <v>31</v>
      </c>
      <c r="AX184" s="14" t="s">
        <v>74</v>
      </c>
      <c r="AY184" s="166" t="s">
        <v>160</v>
      </c>
    </row>
    <row r="185" spans="1:65" s="15" customFormat="1" x14ac:dyDescent="0.2">
      <c r="B185" s="172"/>
      <c r="D185" s="155" t="s">
        <v>171</v>
      </c>
      <c r="E185" s="173" t="s">
        <v>1</v>
      </c>
      <c r="F185" s="174" t="s">
        <v>176</v>
      </c>
      <c r="H185" s="175">
        <v>25.491</v>
      </c>
      <c r="L185" s="172"/>
      <c r="M185" s="176"/>
      <c r="N185" s="177"/>
      <c r="O185" s="177"/>
      <c r="P185" s="177"/>
      <c r="Q185" s="177"/>
      <c r="R185" s="177"/>
      <c r="S185" s="177"/>
      <c r="T185" s="178"/>
      <c r="AT185" s="173" t="s">
        <v>171</v>
      </c>
      <c r="AU185" s="173" t="s">
        <v>81</v>
      </c>
      <c r="AV185" s="15" t="s">
        <v>167</v>
      </c>
      <c r="AW185" s="15" t="s">
        <v>31</v>
      </c>
      <c r="AX185" s="15" t="s">
        <v>19</v>
      </c>
      <c r="AY185" s="173" t="s">
        <v>160</v>
      </c>
    </row>
    <row r="186" spans="1:65" s="2" customFormat="1" ht="24" customHeight="1" x14ac:dyDescent="0.2">
      <c r="A186" s="30"/>
      <c r="B186" s="142"/>
      <c r="C186" s="143" t="s">
        <v>252</v>
      </c>
      <c r="D186" s="143" t="s">
        <v>162</v>
      </c>
      <c r="E186" s="144" t="s">
        <v>258</v>
      </c>
      <c r="F186" s="145" t="s">
        <v>259</v>
      </c>
      <c r="G186" s="146" t="s">
        <v>179</v>
      </c>
      <c r="H186" s="147">
        <v>356.87400000000002</v>
      </c>
      <c r="I186" s="148">
        <v>0</v>
      </c>
      <c r="J186" s="148">
        <f>ROUND(I186*H186,2)</f>
        <v>0</v>
      </c>
      <c r="K186" s="145" t="s">
        <v>166</v>
      </c>
      <c r="L186" s="31"/>
      <c r="M186" s="149" t="s">
        <v>1</v>
      </c>
      <c r="N186" s="150" t="s">
        <v>39</v>
      </c>
      <c r="O186" s="151">
        <v>4.0000000000000001E-3</v>
      </c>
      <c r="P186" s="151">
        <f>O186*H186</f>
        <v>1.4274960000000001</v>
      </c>
      <c r="Q186" s="151">
        <v>0</v>
      </c>
      <c r="R186" s="151">
        <f>Q186*H186</f>
        <v>0</v>
      </c>
      <c r="S186" s="151">
        <v>0</v>
      </c>
      <c r="T186" s="152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3" t="s">
        <v>167</v>
      </c>
      <c r="AT186" s="153" t="s">
        <v>162</v>
      </c>
      <c r="AU186" s="153" t="s">
        <v>81</v>
      </c>
      <c r="AY186" s="18" t="s">
        <v>160</v>
      </c>
      <c r="BE186" s="154">
        <f>IF(N186="základní",J186,0)</f>
        <v>0</v>
      </c>
      <c r="BF186" s="154">
        <f>IF(N186="snížená",J186,0)</f>
        <v>0</v>
      </c>
      <c r="BG186" s="154">
        <f>IF(N186="zákl. přenesená",J186,0)</f>
        <v>0</v>
      </c>
      <c r="BH186" s="154">
        <f>IF(N186="sníž. přenesená",J186,0)</f>
        <v>0</v>
      </c>
      <c r="BI186" s="154">
        <f>IF(N186="nulová",J186,0)</f>
        <v>0</v>
      </c>
      <c r="BJ186" s="18" t="s">
        <v>19</v>
      </c>
      <c r="BK186" s="154">
        <f>ROUND(I186*H186,2)</f>
        <v>0</v>
      </c>
      <c r="BL186" s="18" t="s">
        <v>167</v>
      </c>
      <c r="BM186" s="153" t="s">
        <v>785</v>
      </c>
    </row>
    <row r="187" spans="1:65" s="2" customFormat="1" ht="39" x14ac:dyDescent="0.2">
      <c r="A187" s="30"/>
      <c r="B187" s="31"/>
      <c r="C187" s="30"/>
      <c r="D187" s="155" t="s">
        <v>169</v>
      </c>
      <c r="E187" s="30"/>
      <c r="F187" s="156" t="s">
        <v>261</v>
      </c>
      <c r="G187" s="30"/>
      <c r="H187" s="30"/>
      <c r="I187" s="30"/>
      <c r="J187" s="30"/>
      <c r="K187" s="30"/>
      <c r="L187" s="31"/>
      <c r="M187" s="157"/>
      <c r="N187" s="158"/>
      <c r="O187" s="56"/>
      <c r="P187" s="56"/>
      <c r="Q187" s="56"/>
      <c r="R187" s="56"/>
      <c r="S187" s="56"/>
      <c r="T187" s="57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T187" s="18" t="s">
        <v>169</v>
      </c>
      <c r="AU187" s="18" t="s">
        <v>81</v>
      </c>
    </row>
    <row r="188" spans="1:65" s="14" customFormat="1" x14ac:dyDescent="0.2">
      <c r="B188" s="165"/>
      <c r="D188" s="155" t="s">
        <v>171</v>
      </c>
      <c r="E188" s="166" t="s">
        <v>1</v>
      </c>
      <c r="F188" s="167" t="s">
        <v>786</v>
      </c>
      <c r="H188" s="168">
        <v>356.87400000000002</v>
      </c>
      <c r="L188" s="165"/>
      <c r="M188" s="169"/>
      <c r="N188" s="170"/>
      <c r="O188" s="170"/>
      <c r="P188" s="170"/>
      <c r="Q188" s="170"/>
      <c r="R188" s="170"/>
      <c r="S188" s="170"/>
      <c r="T188" s="171"/>
      <c r="AT188" s="166" t="s">
        <v>171</v>
      </c>
      <c r="AU188" s="166" t="s">
        <v>81</v>
      </c>
      <c r="AV188" s="14" t="s">
        <v>81</v>
      </c>
      <c r="AW188" s="14" t="s">
        <v>31</v>
      </c>
      <c r="AX188" s="14" t="s">
        <v>19</v>
      </c>
      <c r="AY188" s="166" t="s">
        <v>160</v>
      </c>
    </row>
    <row r="189" spans="1:65" s="2" customFormat="1" ht="16.5" customHeight="1" x14ac:dyDescent="0.2">
      <c r="A189" s="30"/>
      <c r="B189" s="142"/>
      <c r="C189" s="143" t="s">
        <v>257</v>
      </c>
      <c r="D189" s="143" t="s">
        <v>162</v>
      </c>
      <c r="E189" s="144" t="s">
        <v>269</v>
      </c>
      <c r="F189" s="145" t="s">
        <v>270</v>
      </c>
      <c r="G189" s="146" t="s">
        <v>179</v>
      </c>
      <c r="H189" s="147">
        <v>1</v>
      </c>
      <c r="I189" s="148">
        <v>0</v>
      </c>
      <c r="J189" s="148">
        <f>ROUND(I189*H189,2)</f>
        <v>0</v>
      </c>
      <c r="K189" s="145" t="s">
        <v>166</v>
      </c>
      <c r="L189" s="31"/>
      <c r="M189" s="149" t="s">
        <v>1</v>
      </c>
      <c r="N189" s="150" t="s">
        <v>39</v>
      </c>
      <c r="O189" s="151">
        <v>0.52900000000000003</v>
      </c>
      <c r="P189" s="151">
        <f>O189*H189</f>
        <v>0.52900000000000003</v>
      </c>
      <c r="Q189" s="151">
        <v>0</v>
      </c>
      <c r="R189" s="151">
        <f>Q189*H189</f>
        <v>0</v>
      </c>
      <c r="S189" s="151">
        <v>0</v>
      </c>
      <c r="T189" s="152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3" t="s">
        <v>167</v>
      </c>
      <c r="AT189" s="153" t="s">
        <v>162</v>
      </c>
      <c r="AU189" s="153" t="s">
        <v>81</v>
      </c>
      <c r="AY189" s="18" t="s">
        <v>160</v>
      </c>
      <c r="BE189" s="154">
        <f>IF(N189="základní",J189,0)</f>
        <v>0</v>
      </c>
      <c r="BF189" s="154">
        <f>IF(N189="snížená",J189,0)</f>
        <v>0</v>
      </c>
      <c r="BG189" s="154">
        <f>IF(N189="zákl. přenesená",J189,0)</f>
        <v>0</v>
      </c>
      <c r="BH189" s="154">
        <f>IF(N189="sníž. přenesená",J189,0)</f>
        <v>0</v>
      </c>
      <c r="BI189" s="154">
        <f>IF(N189="nulová",J189,0)</f>
        <v>0</v>
      </c>
      <c r="BJ189" s="18" t="s">
        <v>19</v>
      </c>
      <c r="BK189" s="154">
        <f>ROUND(I189*H189,2)</f>
        <v>0</v>
      </c>
      <c r="BL189" s="18" t="s">
        <v>167</v>
      </c>
      <c r="BM189" s="153" t="s">
        <v>787</v>
      </c>
    </row>
    <row r="190" spans="1:65" s="2" customFormat="1" ht="29.25" x14ac:dyDescent="0.2">
      <c r="A190" s="30"/>
      <c r="B190" s="31"/>
      <c r="C190" s="30"/>
      <c r="D190" s="155" t="s">
        <v>169</v>
      </c>
      <c r="E190" s="30"/>
      <c r="F190" s="156" t="s">
        <v>272</v>
      </c>
      <c r="G190" s="30"/>
      <c r="H190" s="30"/>
      <c r="I190" s="30"/>
      <c r="J190" s="30"/>
      <c r="K190" s="30"/>
      <c r="L190" s="31"/>
      <c r="M190" s="157"/>
      <c r="N190" s="158"/>
      <c r="O190" s="56"/>
      <c r="P190" s="56"/>
      <c r="Q190" s="56"/>
      <c r="R190" s="56"/>
      <c r="S190" s="56"/>
      <c r="T190" s="57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T190" s="18" t="s">
        <v>169</v>
      </c>
      <c r="AU190" s="18" t="s">
        <v>81</v>
      </c>
    </row>
    <row r="191" spans="1:65" s="14" customFormat="1" x14ac:dyDescent="0.2">
      <c r="B191" s="165"/>
      <c r="D191" s="155" t="s">
        <v>171</v>
      </c>
      <c r="E191" s="166" t="s">
        <v>1</v>
      </c>
      <c r="F191" s="167" t="s">
        <v>788</v>
      </c>
      <c r="H191" s="168">
        <v>1</v>
      </c>
      <c r="L191" s="165"/>
      <c r="M191" s="169"/>
      <c r="N191" s="170"/>
      <c r="O191" s="170"/>
      <c r="P191" s="170"/>
      <c r="Q191" s="170"/>
      <c r="R191" s="170"/>
      <c r="S191" s="170"/>
      <c r="T191" s="171"/>
      <c r="AT191" s="166" t="s">
        <v>171</v>
      </c>
      <c r="AU191" s="166" t="s">
        <v>81</v>
      </c>
      <c r="AV191" s="14" t="s">
        <v>81</v>
      </c>
      <c r="AW191" s="14" t="s">
        <v>31</v>
      </c>
      <c r="AX191" s="14" t="s">
        <v>74</v>
      </c>
      <c r="AY191" s="166" t="s">
        <v>160</v>
      </c>
    </row>
    <row r="192" spans="1:65" s="15" customFormat="1" x14ac:dyDescent="0.2">
      <c r="B192" s="172"/>
      <c r="D192" s="155" t="s">
        <v>171</v>
      </c>
      <c r="E192" s="173" t="s">
        <v>1</v>
      </c>
      <c r="F192" s="174" t="s">
        <v>176</v>
      </c>
      <c r="H192" s="175">
        <v>1</v>
      </c>
      <c r="L192" s="172"/>
      <c r="M192" s="176"/>
      <c r="N192" s="177"/>
      <c r="O192" s="177"/>
      <c r="P192" s="177"/>
      <c r="Q192" s="177"/>
      <c r="R192" s="177"/>
      <c r="S192" s="177"/>
      <c r="T192" s="178"/>
      <c r="AT192" s="173" t="s">
        <v>171</v>
      </c>
      <c r="AU192" s="173" t="s">
        <v>81</v>
      </c>
      <c r="AV192" s="15" t="s">
        <v>167</v>
      </c>
      <c r="AW192" s="15" t="s">
        <v>31</v>
      </c>
      <c r="AX192" s="15" t="s">
        <v>19</v>
      </c>
      <c r="AY192" s="173" t="s">
        <v>160</v>
      </c>
    </row>
    <row r="193" spans="1:65" s="2" customFormat="1" ht="24" customHeight="1" x14ac:dyDescent="0.2">
      <c r="A193" s="30"/>
      <c r="B193" s="142"/>
      <c r="C193" s="143" t="s">
        <v>263</v>
      </c>
      <c r="D193" s="143" t="s">
        <v>162</v>
      </c>
      <c r="E193" s="144" t="s">
        <v>274</v>
      </c>
      <c r="F193" s="145" t="s">
        <v>275</v>
      </c>
      <c r="G193" s="146" t="s">
        <v>245</v>
      </c>
      <c r="H193" s="147">
        <v>50.981999999999999</v>
      </c>
      <c r="I193" s="148">
        <v>0</v>
      </c>
      <c r="J193" s="148">
        <f>ROUND(I193*H193,2)</f>
        <v>0</v>
      </c>
      <c r="K193" s="145" t="s">
        <v>166</v>
      </c>
      <c r="L193" s="31"/>
      <c r="M193" s="149" t="s">
        <v>1</v>
      </c>
      <c r="N193" s="150" t="s">
        <v>39</v>
      </c>
      <c r="O193" s="151">
        <v>0</v>
      </c>
      <c r="P193" s="151">
        <f>O193*H193</f>
        <v>0</v>
      </c>
      <c r="Q193" s="151">
        <v>0</v>
      </c>
      <c r="R193" s="151">
        <f>Q193*H193</f>
        <v>0</v>
      </c>
      <c r="S193" s="151">
        <v>0</v>
      </c>
      <c r="T193" s="152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3" t="s">
        <v>167</v>
      </c>
      <c r="AT193" s="153" t="s">
        <v>162</v>
      </c>
      <c r="AU193" s="153" t="s">
        <v>81</v>
      </c>
      <c r="AY193" s="18" t="s">
        <v>160</v>
      </c>
      <c r="BE193" s="154">
        <f>IF(N193="základní",J193,0)</f>
        <v>0</v>
      </c>
      <c r="BF193" s="154">
        <f>IF(N193="snížená",J193,0)</f>
        <v>0</v>
      </c>
      <c r="BG193" s="154">
        <f>IF(N193="zákl. přenesená",J193,0)</f>
        <v>0</v>
      </c>
      <c r="BH193" s="154">
        <f>IF(N193="sníž. přenesená",J193,0)</f>
        <v>0</v>
      </c>
      <c r="BI193" s="154">
        <f>IF(N193="nulová",J193,0)</f>
        <v>0</v>
      </c>
      <c r="BJ193" s="18" t="s">
        <v>19</v>
      </c>
      <c r="BK193" s="154">
        <f>ROUND(I193*H193,2)</f>
        <v>0</v>
      </c>
      <c r="BL193" s="18" t="s">
        <v>167</v>
      </c>
      <c r="BM193" s="153" t="s">
        <v>789</v>
      </c>
    </row>
    <row r="194" spans="1:65" s="2" customFormat="1" ht="29.25" x14ac:dyDescent="0.2">
      <c r="A194" s="30"/>
      <c r="B194" s="31"/>
      <c r="C194" s="30"/>
      <c r="D194" s="155" t="s">
        <v>169</v>
      </c>
      <c r="E194" s="30"/>
      <c r="F194" s="156" t="s">
        <v>277</v>
      </c>
      <c r="G194" s="30"/>
      <c r="H194" s="30"/>
      <c r="I194" s="30"/>
      <c r="J194" s="30"/>
      <c r="K194" s="30"/>
      <c r="L194" s="31"/>
      <c r="M194" s="157"/>
      <c r="N194" s="158"/>
      <c r="O194" s="56"/>
      <c r="P194" s="56"/>
      <c r="Q194" s="56"/>
      <c r="R194" s="56"/>
      <c r="S194" s="56"/>
      <c r="T194" s="57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T194" s="18" t="s">
        <v>169</v>
      </c>
      <c r="AU194" s="18" t="s">
        <v>81</v>
      </c>
    </row>
    <row r="195" spans="1:65" s="14" customFormat="1" x14ac:dyDescent="0.2">
      <c r="B195" s="165"/>
      <c r="D195" s="155" t="s">
        <v>171</v>
      </c>
      <c r="E195" s="166" t="s">
        <v>1</v>
      </c>
      <c r="F195" s="167" t="s">
        <v>790</v>
      </c>
      <c r="H195" s="168">
        <v>50.981999999999999</v>
      </c>
      <c r="L195" s="165"/>
      <c r="M195" s="169"/>
      <c r="N195" s="170"/>
      <c r="O195" s="170"/>
      <c r="P195" s="170"/>
      <c r="Q195" s="170"/>
      <c r="R195" s="170"/>
      <c r="S195" s="170"/>
      <c r="T195" s="171"/>
      <c r="AT195" s="166" t="s">
        <v>171</v>
      </c>
      <c r="AU195" s="166" t="s">
        <v>81</v>
      </c>
      <c r="AV195" s="14" t="s">
        <v>81</v>
      </c>
      <c r="AW195" s="14" t="s">
        <v>31</v>
      </c>
      <c r="AX195" s="14" t="s">
        <v>19</v>
      </c>
      <c r="AY195" s="166" t="s">
        <v>160</v>
      </c>
    </row>
    <row r="196" spans="1:65" s="2" customFormat="1" ht="24" customHeight="1" x14ac:dyDescent="0.2">
      <c r="A196" s="30"/>
      <c r="B196" s="142"/>
      <c r="C196" s="143" t="s">
        <v>268</v>
      </c>
      <c r="D196" s="143" t="s">
        <v>162</v>
      </c>
      <c r="E196" s="144" t="s">
        <v>304</v>
      </c>
      <c r="F196" s="145" t="s">
        <v>305</v>
      </c>
      <c r="G196" s="146" t="s">
        <v>165</v>
      </c>
      <c r="H196" s="147">
        <v>28</v>
      </c>
      <c r="I196" s="148">
        <v>0</v>
      </c>
      <c r="J196" s="148">
        <f>ROUND(I196*H196,2)</f>
        <v>0</v>
      </c>
      <c r="K196" s="145" t="s">
        <v>166</v>
      </c>
      <c r="L196" s="31"/>
      <c r="M196" s="149" t="s">
        <v>1</v>
      </c>
      <c r="N196" s="150" t="s">
        <v>39</v>
      </c>
      <c r="O196" s="151">
        <v>1.2E-2</v>
      </c>
      <c r="P196" s="151">
        <f>O196*H196</f>
        <v>0.33600000000000002</v>
      </c>
      <c r="Q196" s="151">
        <v>0</v>
      </c>
      <c r="R196" s="151">
        <f>Q196*H196</f>
        <v>0</v>
      </c>
      <c r="S196" s="151">
        <v>0</v>
      </c>
      <c r="T196" s="152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3" t="s">
        <v>167</v>
      </c>
      <c r="AT196" s="153" t="s">
        <v>162</v>
      </c>
      <c r="AU196" s="153" t="s">
        <v>81</v>
      </c>
      <c r="AY196" s="18" t="s">
        <v>160</v>
      </c>
      <c r="BE196" s="154">
        <f>IF(N196="základní",J196,0)</f>
        <v>0</v>
      </c>
      <c r="BF196" s="154">
        <f>IF(N196="snížená",J196,0)</f>
        <v>0</v>
      </c>
      <c r="BG196" s="154">
        <f>IF(N196="zákl. přenesená",J196,0)</f>
        <v>0</v>
      </c>
      <c r="BH196" s="154">
        <f>IF(N196="sníž. přenesená",J196,0)</f>
        <v>0</v>
      </c>
      <c r="BI196" s="154">
        <f>IF(N196="nulová",J196,0)</f>
        <v>0</v>
      </c>
      <c r="BJ196" s="18" t="s">
        <v>19</v>
      </c>
      <c r="BK196" s="154">
        <f>ROUND(I196*H196,2)</f>
        <v>0</v>
      </c>
      <c r="BL196" s="18" t="s">
        <v>167</v>
      </c>
      <c r="BM196" s="153" t="s">
        <v>791</v>
      </c>
    </row>
    <row r="197" spans="1:65" s="2" customFormat="1" ht="19.5" x14ac:dyDescent="0.2">
      <c r="A197" s="30"/>
      <c r="B197" s="31"/>
      <c r="C197" s="30"/>
      <c r="D197" s="155" t="s">
        <v>169</v>
      </c>
      <c r="E197" s="30"/>
      <c r="F197" s="156" t="s">
        <v>307</v>
      </c>
      <c r="G197" s="30"/>
      <c r="H197" s="30"/>
      <c r="I197" s="30"/>
      <c r="J197" s="30"/>
      <c r="K197" s="30"/>
      <c r="L197" s="31"/>
      <c r="M197" s="157"/>
      <c r="N197" s="158"/>
      <c r="O197" s="56"/>
      <c r="P197" s="56"/>
      <c r="Q197" s="56"/>
      <c r="R197" s="56"/>
      <c r="S197" s="56"/>
      <c r="T197" s="57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8" t="s">
        <v>169</v>
      </c>
      <c r="AU197" s="18" t="s">
        <v>81</v>
      </c>
    </row>
    <row r="198" spans="1:65" s="14" customFormat="1" x14ac:dyDescent="0.2">
      <c r="B198" s="165"/>
      <c r="D198" s="155" t="s">
        <v>171</v>
      </c>
      <c r="E198" s="166" t="s">
        <v>1</v>
      </c>
      <c r="F198" s="167" t="s">
        <v>737</v>
      </c>
      <c r="H198" s="168">
        <v>28</v>
      </c>
      <c r="L198" s="165"/>
      <c r="M198" s="169"/>
      <c r="N198" s="170"/>
      <c r="O198" s="170"/>
      <c r="P198" s="170"/>
      <c r="Q198" s="170"/>
      <c r="R198" s="170"/>
      <c r="S198" s="170"/>
      <c r="T198" s="171"/>
      <c r="AT198" s="166" t="s">
        <v>171</v>
      </c>
      <c r="AU198" s="166" t="s">
        <v>81</v>
      </c>
      <c r="AV198" s="14" t="s">
        <v>81</v>
      </c>
      <c r="AW198" s="14" t="s">
        <v>31</v>
      </c>
      <c r="AX198" s="14" t="s">
        <v>74</v>
      </c>
      <c r="AY198" s="166" t="s">
        <v>160</v>
      </c>
    </row>
    <row r="199" spans="1:65" s="15" customFormat="1" x14ac:dyDescent="0.2">
      <c r="B199" s="172"/>
      <c r="D199" s="155" t="s">
        <v>171</v>
      </c>
      <c r="E199" s="173" t="s">
        <v>1</v>
      </c>
      <c r="F199" s="174" t="s">
        <v>176</v>
      </c>
      <c r="H199" s="175">
        <v>28</v>
      </c>
      <c r="L199" s="172"/>
      <c r="M199" s="176"/>
      <c r="N199" s="177"/>
      <c r="O199" s="177"/>
      <c r="P199" s="177"/>
      <c r="Q199" s="177"/>
      <c r="R199" s="177"/>
      <c r="S199" s="177"/>
      <c r="T199" s="178"/>
      <c r="AT199" s="173" t="s">
        <v>171</v>
      </c>
      <c r="AU199" s="173" t="s">
        <v>81</v>
      </c>
      <c r="AV199" s="15" t="s">
        <v>167</v>
      </c>
      <c r="AW199" s="15" t="s">
        <v>31</v>
      </c>
      <c r="AX199" s="15" t="s">
        <v>19</v>
      </c>
      <c r="AY199" s="173" t="s">
        <v>160</v>
      </c>
    </row>
    <row r="200" spans="1:65" s="2" customFormat="1" ht="16.5" customHeight="1" x14ac:dyDescent="0.2">
      <c r="A200" s="30"/>
      <c r="B200" s="142"/>
      <c r="C200" s="187" t="s">
        <v>8</v>
      </c>
      <c r="D200" s="187" t="s">
        <v>291</v>
      </c>
      <c r="E200" s="188" t="s">
        <v>309</v>
      </c>
      <c r="F200" s="189" t="s">
        <v>310</v>
      </c>
      <c r="G200" s="190" t="s">
        <v>311</v>
      </c>
      <c r="H200" s="191">
        <v>0.42</v>
      </c>
      <c r="I200" s="192">
        <v>0</v>
      </c>
      <c r="J200" s="192">
        <f>ROUND(I200*H200,2)</f>
        <v>0</v>
      </c>
      <c r="K200" s="189" t="s">
        <v>166</v>
      </c>
      <c r="L200" s="193"/>
      <c r="M200" s="194" t="s">
        <v>1</v>
      </c>
      <c r="N200" s="195" t="s">
        <v>39</v>
      </c>
      <c r="O200" s="151">
        <v>0</v>
      </c>
      <c r="P200" s="151">
        <f>O200*H200</f>
        <v>0</v>
      </c>
      <c r="Q200" s="151">
        <v>1E-3</v>
      </c>
      <c r="R200" s="151">
        <f>Q200*H200</f>
        <v>4.2000000000000002E-4</v>
      </c>
      <c r="S200" s="151">
        <v>0</v>
      </c>
      <c r="T200" s="152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3" t="s">
        <v>231</v>
      </c>
      <c r="AT200" s="153" t="s">
        <v>291</v>
      </c>
      <c r="AU200" s="153" t="s">
        <v>81</v>
      </c>
      <c r="AY200" s="18" t="s">
        <v>160</v>
      </c>
      <c r="BE200" s="154">
        <f>IF(N200="základní",J200,0)</f>
        <v>0</v>
      </c>
      <c r="BF200" s="154">
        <f>IF(N200="snížená",J200,0)</f>
        <v>0</v>
      </c>
      <c r="BG200" s="154">
        <f>IF(N200="zákl. přenesená",J200,0)</f>
        <v>0</v>
      </c>
      <c r="BH200" s="154">
        <f>IF(N200="sníž. přenesená",J200,0)</f>
        <v>0</v>
      </c>
      <c r="BI200" s="154">
        <f>IF(N200="nulová",J200,0)</f>
        <v>0</v>
      </c>
      <c r="BJ200" s="18" t="s">
        <v>19</v>
      </c>
      <c r="BK200" s="154">
        <f>ROUND(I200*H200,2)</f>
        <v>0</v>
      </c>
      <c r="BL200" s="18" t="s">
        <v>167</v>
      </c>
      <c r="BM200" s="153" t="s">
        <v>792</v>
      </c>
    </row>
    <row r="201" spans="1:65" s="2" customFormat="1" x14ac:dyDescent="0.2">
      <c r="A201" s="30"/>
      <c r="B201" s="31"/>
      <c r="C201" s="30"/>
      <c r="D201" s="155" t="s">
        <v>169</v>
      </c>
      <c r="E201" s="30"/>
      <c r="F201" s="156" t="s">
        <v>310</v>
      </c>
      <c r="G201" s="30"/>
      <c r="H201" s="30"/>
      <c r="I201" s="30"/>
      <c r="J201" s="30"/>
      <c r="K201" s="30"/>
      <c r="L201" s="31"/>
      <c r="M201" s="157"/>
      <c r="N201" s="158"/>
      <c r="O201" s="56"/>
      <c r="P201" s="56"/>
      <c r="Q201" s="56"/>
      <c r="R201" s="56"/>
      <c r="S201" s="56"/>
      <c r="T201" s="57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T201" s="18" t="s">
        <v>169</v>
      </c>
      <c r="AU201" s="18" t="s">
        <v>81</v>
      </c>
    </row>
    <row r="202" spans="1:65" s="14" customFormat="1" x14ac:dyDescent="0.2">
      <c r="B202" s="165"/>
      <c r="D202" s="155" t="s">
        <v>171</v>
      </c>
      <c r="E202" s="166" t="s">
        <v>1</v>
      </c>
      <c r="F202" s="167" t="s">
        <v>793</v>
      </c>
      <c r="H202" s="168">
        <v>0.42</v>
      </c>
      <c r="L202" s="165"/>
      <c r="M202" s="169"/>
      <c r="N202" s="170"/>
      <c r="O202" s="170"/>
      <c r="P202" s="170"/>
      <c r="Q202" s="170"/>
      <c r="R202" s="170"/>
      <c r="S202" s="170"/>
      <c r="T202" s="171"/>
      <c r="AT202" s="166" t="s">
        <v>171</v>
      </c>
      <c r="AU202" s="166" t="s">
        <v>81</v>
      </c>
      <c r="AV202" s="14" t="s">
        <v>81</v>
      </c>
      <c r="AW202" s="14" t="s">
        <v>31</v>
      </c>
      <c r="AX202" s="14" t="s">
        <v>74</v>
      </c>
      <c r="AY202" s="166" t="s">
        <v>160</v>
      </c>
    </row>
    <row r="203" spans="1:65" s="15" customFormat="1" x14ac:dyDescent="0.2">
      <c r="B203" s="172"/>
      <c r="D203" s="155" t="s">
        <v>171</v>
      </c>
      <c r="E203" s="173" t="s">
        <v>1</v>
      </c>
      <c r="F203" s="174" t="s">
        <v>176</v>
      </c>
      <c r="H203" s="175">
        <v>0.42</v>
      </c>
      <c r="L203" s="172"/>
      <c r="M203" s="176"/>
      <c r="N203" s="177"/>
      <c r="O203" s="177"/>
      <c r="P203" s="177"/>
      <c r="Q203" s="177"/>
      <c r="R203" s="177"/>
      <c r="S203" s="177"/>
      <c r="T203" s="178"/>
      <c r="AT203" s="173" t="s">
        <v>171</v>
      </c>
      <c r="AU203" s="173" t="s">
        <v>81</v>
      </c>
      <c r="AV203" s="15" t="s">
        <v>167</v>
      </c>
      <c r="AW203" s="15" t="s">
        <v>31</v>
      </c>
      <c r="AX203" s="15" t="s">
        <v>19</v>
      </c>
      <c r="AY203" s="173" t="s">
        <v>160</v>
      </c>
    </row>
    <row r="204" spans="1:65" s="2" customFormat="1" ht="24" customHeight="1" x14ac:dyDescent="0.2">
      <c r="A204" s="30"/>
      <c r="B204" s="142"/>
      <c r="C204" s="143" t="s">
        <v>279</v>
      </c>
      <c r="D204" s="143" t="s">
        <v>162</v>
      </c>
      <c r="E204" s="144" t="s">
        <v>794</v>
      </c>
      <c r="F204" s="145" t="s">
        <v>795</v>
      </c>
      <c r="G204" s="146" t="s">
        <v>165</v>
      </c>
      <c r="H204" s="147">
        <v>28</v>
      </c>
      <c r="I204" s="148">
        <v>0</v>
      </c>
      <c r="J204" s="148">
        <f>ROUND(I204*H204,2)</f>
        <v>0</v>
      </c>
      <c r="K204" s="145" t="s">
        <v>166</v>
      </c>
      <c r="L204" s="31"/>
      <c r="M204" s="149" t="s">
        <v>1</v>
      </c>
      <c r="N204" s="150" t="s">
        <v>39</v>
      </c>
      <c r="O204" s="151">
        <v>0.19</v>
      </c>
      <c r="P204" s="151">
        <f>O204*H204</f>
        <v>5.32</v>
      </c>
      <c r="Q204" s="151">
        <v>0</v>
      </c>
      <c r="R204" s="151">
        <f>Q204*H204</f>
        <v>0</v>
      </c>
      <c r="S204" s="151">
        <v>0</v>
      </c>
      <c r="T204" s="152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3" t="s">
        <v>167</v>
      </c>
      <c r="AT204" s="153" t="s">
        <v>162</v>
      </c>
      <c r="AU204" s="153" t="s">
        <v>81</v>
      </c>
      <c r="AY204" s="18" t="s">
        <v>160</v>
      </c>
      <c r="BE204" s="154">
        <f>IF(N204="základní",J204,0)</f>
        <v>0</v>
      </c>
      <c r="BF204" s="154">
        <f>IF(N204="snížená",J204,0)</f>
        <v>0</v>
      </c>
      <c r="BG204" s="154">
        <f>IF(N204="zákl. přenesená",J204,0)</f>
        <v>0</v>
      </c>
      <c r="BH204" s="154">
        <f>IF(N204="sníž. přenesená",J204,0)</f>
        <v>0</v>
      </c>
      <c r="BI204" s="154">
        <f>IF(N204="nulová",J204,0)</f>
        <v>0</v>
      </c>
      <c r="BJ204" s="18" t="s">
        <v>19</v>
      </c>
      <c r="BK204" s="154">
        <f>ROUND(I204*H204,2)</f>
        <v>0</v>
      </c>
      <c r="BL204" s="18" t="s">
        <v>167</v>
      </c>
      <c r="BM204" s="153" t="s">
        <v>796</v>
      </c>
    </row>
    <row r="205" spans="1:65" s="2" customFormat="1" ht="19.5" x14ac:dyDescent="0.2">
      <c r="A205" s="30"/>
      <c r="B205" s="31"/>
      <c r="C205" s="30"/>
      <c r="D205" s="155" t="s">
        <v>169</v>
      </c>
      <c r="E205" s="30"/>
      <c r="F205" s="156" t="s">
        <v>797</v>
      </c>
      <c r="G205" s="30"/>
      <c r="H205" s="30"/>
      <c r="I205" s="30"/>
      <c r="J205" s="30"/>
      <c r="K205" s="30"/>
      <c r="L205" s="31"/>
      <c r="M205" s="157"/>
      <c r="N205" s="158"/>
      <c r="O205" s="56"/>
      <c r="P205" s="56"/>
      <c r="Q205" s="56"/>
      <c r="R205" s="56"/>
      <c r="S205" s="56"/>
      <c r="T205" s="57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T205" s="18" t="s">
        <v>169</v>
      </c>
      <c r="AU205" s="18" t="s">
        <v>81</v>
      </c>
    </row>
    <row r="206" spans="1:65" s="14" customFormat="1" x14ac:dyDescent="0.2">
      <c r="B206" s="165"/>
      <c r="D206" s="155" t="s">
        <v>171</v>
      </c>
      <c r="E206" s="166" t="s">
        <v>1</v>
      </c>
      <c r="F206" s="167" t="s">
        <v>362</v>
      </c>
      <c r="H206" s="168">
        <v>28</v>
      </c>
      <c r="L206" s="165"/>
      <c r="M206" s="169"/>
      <c r="N206" s="170"/>
      <c r="O206" s="170"/>
      <c r="P206" s="170"/>
      <c r="Q206" s="170"/>
      <c r="R206" s="170"/>
      <c r="S206" s="170"/>
      <c r="T206" s="171"/>
      <c r="AT206" s="166" t="s">
        <v>171</v>
      </c>
      <c r="AU206" s="166" t="s">
        <v>81</v>
      </c>
      <c r="AV206" s="14" t="s">
        <v>81</v>
      </c>
      <c r="AW206" s="14" t="s">
        <v>31</v>
      </c>
      <c r="AX206" s="14" t="s">
        <v>19</v>
      </c>
      <c r="AY206" s="166" t="s">
        <v>160</v>
      </c>
    </row>
    <row r="207" spans="1:65" s="12" customFormat="1" ht="22.9" customHeight="1" x14ac:dyDescent="0.2">
      <c r="B207" s="130"/>
      <c r="D207" s="131" t="s">
        <v>73</v>
      </c>
      <c r="E207" s="140" t="s">
        <v>183</v>
      </c>
      <c r="F207" s="140" t="s">
        <v>399</v>
      </c>
      <c r="J207" s="141">
        <f>BK207</f>
        <v>0</v>
      </c>
      <c r="L207" s="130"/>
      <c r="M207" s="134"/>
      <c r="N207" s="135"/>
      <c r="O207" s="135"/>
      <c r="P207" s="136">
        <f>SUM(P208:P233)</f>
        <v>179.78399000000002</v>
      </c>
      <c r="Q207" s="135"/>
      <c r="R207" s="136">
        <f>SUM(R208:R233)</f>
        <v>2.6117804244</v>
      </c>
      <c r="S207" s="135"/>
      <c r="T207" s="137">
        <f>SUM(T208:T233)</f>
        <v>0</v>
      </c>
      <c r="AR207" s="131" t="s">
        <v>19</v>
      </c>
      <c r="AT207" s="138" t="s">
        <v>73</v>
      </c>
      <c r="AU207" s="138" t="s">
        <v>19</v>
      </c>
      <c r="AY207" s="131" t="s">
        <v>160</v>
      </c>
      <c r="BK207" s="139">
        <f>SUM(BK208:BK233)</f>
        <v>0</v>
      </c>
    </row>
    <row r="208" spans="1:65" s="2" customFormat="1" ht="16.5" customHeight="1" x14ac:dyDescent="0.2">
      <c r="A208" s="30"/>
      <c r="B208" s="142"/>
      <c r="C208" s="143" t="s">
        <v>290</v>
      </c>
      <c r="D208" s="143" t="s">
        <v>162</v>
      </c>
      <c r="E208" s="144" t="s">
        <v>401</v>
      </c>
      <c r="F208" s="145" t="s">
        <v>402</v>
      </c>
      <c r="G208" s="146" t="s">
        <v>179</v>
      </c>
      <c r="H208" s="147">
        <v>5.4</v>
      </c>
      <c r="I208" s="148">
        <v>0</v>
      </c>
      <c r="J208" s="148">
        <f>ROUND(I208*H208,2)</f>
        <v>0</v>
      </c>
      <c r="K208" s="145" t="s">
        <v>166</v>
      </c>
      <c r="L208" s="31"/>
      <c r="M208" s="149" t="s">
        <v>1</v>
      </c>
      <c r="N208" s="150" t="s">
        <v>39</v>
      </c>
      <c r="O208" s="151">
        <v>2.9790000000000001</v>
      </c>
      <c r="P208" s="151">
        <f>O208*H208</f>
        <v>16.086600000000001</v>
      </c>
      <c r="Q208" s="151">
        <v>0</v>
      </c>
      <c r="R208" s="151">
        <f>Q208*H208</f>
        <v>0</v>
      </c>
      <c r="S208" s="151">
        <v>0</v>
      </c>
      <c r="T208" s="152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3" t="s">
        <v>167</v>
      </c>
      <c r="AT208" s="153" t="s">
        <v>162</v>
      </c>
      <c r="AU208" s="153" t="s">
        <v>81</v>
      </c>
      <c r="AY208" s="18" t="s">
        <v>160</v>
      </c>
      <c r="BE208" s="154">
        <f>IF(N208="základní",J208,0)</f>
        <v>0</v>
      </c>
      <c r="BF208" s="154">
        <f>IF(N208="snížená",J208,0)</f>
        <v>0</v>
      </c>
      <c r="BG208" s="154">
        <f>IF(N208="zákl. přenesená",J208,0)</f>
        <v>0</v>
      </c>
      <c r="BH208" s="154">
        <f>IF(N208="sníž. přenesená",J208,0)</f>
        <v>0</v>
      </c>
      <c r="BI208" s="154">
        <f>IF(N208="nulová",J208,0)</f>
        <v>0</v>
      </c>
      <c r="BJ208" s="18" t="s">
        <v>19</v>
      </c>
      <c r="BK208" s="154">
        <f>ROUND(I208*H208,2)</f>
        <v>0</v>
      </c>
      <c r="BL208" s="18" t="s">
        <v>167</v>
      </c>
      <c r="BM208" s="153" t="s">
        <v>798</v>
      </c>
    </row>
    <row r="209" spans="1:65" s="2" customFormat="1" x14ac:dyDescent="0.2">
      <c r="A209" s="30"/>
      <c r="B209" s="31"/>
      <c r="C209" s="30"/>
      <c r="D209" s="155" t="s">
        <v>169</v>
      </c>
      <c r="E209" s="30"/>
      <c r="F209" s="156" t="s">
        <v>404</v>
      </c>
      <c r="G209" s="30"/>
      <c r="H209" s="30"/>
      <c r="I209" s="30"/>
      <c r="J209" s="30"/>
      <c r="K209" s="30"/>
      <c r="L209" s="31"/>
      <c r="M209" s="157"/>
      <c r="N209" s="158"/>
      <c r="O209" s="56"/>
      <c r="P209" s="56"/>
      <c r="Q209" s="56"/>
      <c r="R209" s="56"/>
      <c r="S209" s="56"/>
      <c r="T209" s="57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T209" s="18" t="s">
        <v>169</v>
      </c>
      <c r="AU209" s="18" t="s">
        <v>81</v>
      </c>
    </row>
    <row r="210" spans="1:65" s="13" customFormat="1" x14ac:dyDescent="0.2">
      <c r="B210" s="159"/>
      <c r="D210" s="155" t="s">
        <v>171</v>
      </c>
      <c r="E210" s="160" t="s">
        <v>1</v>
      </c>
      <c r="F210" s="161" t="s">
        <v>799</v>
      </c>
      <c r="H210" s="160" t="s">
        <v>1</v>
      </c>
      <c r="L210" s="159"/>
      <c r="M210" s="162"/>
      <c r="N210" s="163"/>
      <c r="O210" s="163"/>
      <c r="P210" s="163"/>
      <c r="Q210" s="163"/>
      <c r="R210" s="163"/>
      <c r="S210" s="163"/>
      <c r="T210" s="164"/>
      <c r="AT210" s="160" t="s">
        <v>171</v>
      </c>
      <c r="AU210" s="160" t="s">
        <v>81</v>
      </c>
      <c r="AV210" s="13" t="s">
        <v>19</v>
      </c>
      <c r="AW210" s="13" t="s">
        <v>31</v>
      </c>
      <c r="AX210" s="13" t="s">
        <v>74</v>
      </c>
      <c r="AY210" s="160" t="s">
        <v>160</v>
      </c>
    </row>
    <row r="211" spans="1:65" s="14" customFormat="1" x14ac:dyDescent="0.2">
      <c r="B211" s="165"/>
      <c r="D211" s="155" t="s">
        <v>171</v>
      </c>
      <c r="E211" s="166" t="s">
        <v>1</v>
      </c>
      <c r="F211" s="167" t="s">
        <v>800</v>
      </c>
      <c r="H211" s="168">
        <v>0.7</v>
      </c>
      <c r="L211" s="165"/>
      <c r="M211" s="169"/>
      <c r="N211" s="170"/>
      <c r="O211" s="170"/>
      <c r="P211" s="170"/>
      <c r="Q211" s="170"/>
      <c r="R211" s="170"/>
      <c r="S211" s="170"/>
      <c r="T211" s="171"/>
      <c r="AT211" s="166" t="s">
        <v>171</v>
      </c>
      <c r="AU211" s="166" t="s">
        <v>81</v>
      </c>
      <c r="AV211" s="14" t="s">
        <v>81</v>
      </c>
      <c r="AW211" s="14" t="s">
        <v>31</v>
      </c>
      <c r="AX211" s="14" t="s">
        <v>74</v>
      </c>
      <c r="AY211" s="166" t="s">
        <v>160</v>
      </c>
    </row>
    <row r="212" spans="1:65" s="13" customFormat="1" x14ac:dyDescent="0.2">
      <c r="B212" s="159"/>
      <c r="D212" s="155" t="s">
        <v>171</v>
      </c>
      <c r="E212" s="160" t="s">
        <v>1</v>
      </c>
      <c r="F212" s="161" t="s">
        <v>801</v>
      </c>
      <c r="H212" s="160" t="s">
        <v>1</v>
      </c>
      <c r="L212" s="159"/>
      <c r="M212" s="162"/>
      <c r="N212" s="163"/>
      <c r="O212" s="163"/>
      <c r="P212" s="163"/>
      <c r="Q212" s="163"/>
      <c r="R212" s="163"/>
      <c r="S212" s="163"/>
      <c r="T212" s="164"/>
      <c r="AT212" s="160" t="s">
        <v>171</v>
      </c>
      <c r="AU212" s="160" t="s">
        <v>81</v>
      </c>
      <c r="AV212" s="13" t="s">
        <v>19</v>
      </c>
      <c r="AW212" s="13" t="s">
        <v>31</v>
      </c>
      <c r="AX212" s="13" t="s">
        <v>74</v>
      </c>
      <c r="AY212" s="160" t="s">
        <v>160</v>
      </c>
    </row>
    <row r="213" spans="1:65" s="14" customFormat="1" x14ac:dyDescent="0.2">
      <c r="B213" s="165"/>
      <c r="D213" s="155" t="s">
        <v>171</v>
      </c>
      <c r="E213" s="166" t="s">
        <v>1</v>
      </c>
      <c r="F213" s="167" t="s">
        <v>800</v>
      </c>
      <c r="H213" s="168">
        <v>0.7</v>
      </c>
      <c r="L213" s="165"/>
      <c r="M213" s="169"/>
      <c r="N213" s="170"/>
      <c r="O213" s="170"/>
      <c r="P213" s="170"/>
      <c r="Q213" s="170"/>
      <c r="R213" s="170"/>
      <c r="S213" s="170"/>
      <c r="T213" s="171"/>
      <c r="AT213" s="166" t="s">
        <v>171</v>
      </c>
      <c r="AU213" s="166" t="s">
        <v>81</v>
      </c>
      <c r="AV213" s="14" t="s">
        <v>81</v>
      </c>
      <c r="AW213" s="14" t="s">
        <v>31</v>
      </c>
      <c r="AX213" s="14" t="s">
        <v>74</v>
      </c>
      <c r="AY213" s="166" t="s">
        <v>160</v>
      </c>
    </row>
    <row r="214" spans="1:65" s="13" customFormat="1" x14ac:dyDescent="0.2">
      <c r="B214" s="159"/>
      <c r="D214" s="155" t="s">
        <v>171</v>
      </c>
      <c r="E214" s="160" t="s">
        <v>1</v>
      </c>
      <c r="F214" s="161" t="s">
        <v>802</v>
      </c>
      <c r="H214" s="160" t="s">
        <v>1</v>
      </c>
      <c r="L214" s="159"/>
      <c r="M214" s="162"/>
      <c r="N214" s="163"/>
      <c r="O214" s="163"/>
      <c r="P214" s="163"/>
      <c r="Q214" s="163"/>
      <c r="R214" s="163"/>
      <c r="S214" s="163"/>
      <c r="T214" s="164"/>
      <c r="AT214" s="160" t="s">
        <v>171</v>
      </c>
      <c r="AU214" s="160" t="s">
        <v>81</v>
      </c>
      <c r="AV214" s="13" t="s">
        <v>19</v>
      </c>
      <c r="AW214" s="13" t="s">
        <v>31</v>
      </c>
      <c r="AX214" s="13" t="s">
        <v>74</v>
      </c>
      <c r="AY214" s="160" t="s">
        <v>160</v>
      </c>
    </row>
    <row r="215" spans="1:65" s="14" customFormat="1" x14ac:dyDescent="0.2">
      <c r="B215" s="165"/>
      <c r="D215" s="155" t="s">
        <v>171</v>
      </c>
      <c r="E215" s="166" t="s">
        <v>1</v>
      </c>
      <c r="F215" s="167" t="s">
        <v>195</v>
      </c>
      <c r="H215" s="168">
        <v>2</v>
      </c>
      <c r="L215" s="165"/>
      <c r="M215" s="169"/>
      <c r="N215" s="170"/>
      <c r="O215" s="170"/>
      <c r="P215" s="170"/>
      <c r="Q215" s="170"/>
      <c r="R215" s="170"/>
      <c r="S215" s="170"/>
      <c r="T215" s="171"/>
      <c r="AT215" s="166" t="s">
        <v>171</v>
      </c>
      <c r="AU215" s="166" t="s">
        <v>81</v>
      </c>
      <c r="AV215" s="14" t="s">
        <v>81</v>
      </c>
      <c r="AW215" s="14" t="s">
        <v>31</v>
      </c>
      <c r="AX215" s="14" t="s">
        <v>74</v>
      </c>
      <c r="AY215" s="166" t="s">
        <v>160</v>
      </c>
    </row>
    <row r="216" spans="1:65" s="13" customFormat="1" x14ac:dyDescent="0.2">
      <c r="B216" s="159"/>
      <c r="D216" s="155" t="s">
        <v>171</v>
      </c>
      <c r="E216" s="160" t="s">
        <v>1</v>
      </c>
      <c r="F216" s="161" t="s">
        <v>802</v>
      </c>
      <c r="H216" s="160" t="s">
        <v>1</v>
      </c>
      <c r="L216" s="159"/>
      <c r="M216" s="162"/>
      <c r="N216" s="163"/>
      <c r="O216" s="163"/>
      <c r="P216" s="163"/>
      <c r="Q216" s="163"/>
      <c r="R216" s="163"/>
      <c r="S216" s="163"/>
      <c r="T216" s="164"/>
      <c r="AT216" s="160" t="s">
        <v>171</v>
      </c>
      <c r="AU216" s="160" t="s">
        <v>81</v>
      </c>
      <c r="AV216" s="13" t="s">
        <v>19</v>
      </c>
      <c r="AW216" s="13" t="s">
        <v>31</v>
      </c>
      <c r="AX216" s="13" t="s">
        <v>74</v>
      </c>
      <c r="AY216" s="160" t="s">
        <v>160</v>
      </c>
    </row>
    <row r="217" spans="1:65" s="14" customFormat="1" x14ac:dyDescent="0.2">
      <c r="B217" s="165"/>
      <c r="D217" s="155" t="s">
        <v>171</v>
      </c>
      <c r="E217" s="166" t="s">
        <v>1</v>
      </c>
      <c r="F217" s="167" t="s">
        <v>195</v>
      </c>
      <c r="H217" s="168">
        <v>2</v>
      </c>
      <c r="L217" s="165"/>
      <c r="M217" s="169"/>
      <c r="N217" s="170"/>
      <c r="O217" s="170"/>
      <c r="P217" s="170"/>
      <c r="Q217" s="170"/>
      <c r="R217" s="170"/>
      <c r="S217" s="170"/>
      <c r="T217" s="171"/>
      <c r="AT217" s="166" t="s">
        <v>171</v>
      </c>
      <c r="AU217" s="166" t="s">
        <v>81</v>
      </c>
      <c r="AV217" s="14" t="s">
        <v>81</v>
      </c>
      <c r="AW217" s="14" t="s">
        <v>31</v>
      </c>
      <c r="AX217" s="14" t="s">
        <v>74</v>
      </c>
      <c r="AY217" s="166" t="s">
        <v>160</v>
      </c>
    </row>
    <row r="218" spans="1:65" s="15" customFormat="1" x14ac:dyDescent="0.2">
      <c r="B218" s="172"/>
      <c r="D218" s="155" t="s">
        <v>171</v>
      </c>
      <c r="E218" s="173" t="s">
        <v>1</v>
      </c>
      <c r="F218" s="174" t="s">
        <v>176</v>
      </c>
      <c r="H218" s="175">
        <v>5.4</v>
      </c>
      <c r="L218" s="172"/>
      <c r="M218" s="176"/>
      <c r="N218" s="177"/>
      <c r="O218" s="177"/>
      <c r="P218" s="177"/>
      <c r="Q218" s="177"/>
      <c r="R218" s="177"/>
      <c r="S218" s="177"/>
      <c r="T218" s="178"/>
      <c r="AT218" s="173" t="s">
        <v>171</v>
      </c>
      <c r="AU218" s="173" t="s">
        <v>81</v>
      </c>
      <c r="AV218" s="15" t="s">
        <v>167</v>
      </c>
      <c r="AW218" s="15" t="s">
        <v>31</v>
      </c>
      <c r="AX218" s="15" t="s">
        <v>19</v>
      </c>
      <c r="AY218" s="173" t="s">
        <v>160</v>
      </c>
    </row>
    <row r="219" spans="1:65" s="2" customFormat="1" ht="16.5" customHeight="1" x14ac:dyDescent="0.2">
      <c r="A219" s="30"/>
      <c r="B219" s="142"/>
      <c r="C219" s="143" t="s">
        <v>296</v>
      </c>
      <c r="D219" s="143" t="s">
        <v>162</v>
      </c>
      <c r="E219" s="144" t="s">
        <v>408</v>
      </c>
      <c r="F219" s="145" t="s">
        <v>409</v>
      </c>
      <c r="G219" s="146" t="s">
        <v>165</v>
      </c>
      <c r="H219" s="147">
        <v>26.856000000000002</v>
      </c>
      <c r="I219" s="148">
        <v>0</v>
      </c>
      <c r="J219" s="148">
        <f>ROUND(I219*H219,2)</f>
        <v>0</v>
      </c>
      <c r="K219" s="145" t="s">
        <v>166</v>
      </c>
      <c r="L219" s="31"/>
      <c r="M219" s="149" t="s">
        <v>1</v>
      </c>
      <c r="N219" s="150" t="s">
        <v>39</v>
      </c>
      <c r="O219" s="151">
        <v>3.14</v>
      </c>
      <c r="P219" s="151">
        <f>O219*H219</f>
        <v>84.327840000000009</v>
      </c>
      <c r="Q219" s="151">
        <v>4.1744200000000002E-2</v>
      </c>
      <c r="R219" s="151">
        <f>Q219*H219</f>
        <v>1.1210822352000001</v>
      </c>
      <c r="S219" s="151">
        <v>0</v>
      </c>
      <c r="T219" s="152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3" t="s">
        <v>167</v>
      </c>
      <c r="AT219" s="153" t="s">
        <v>162</v>
      </c>
      <c r="AU219" s="153" t="s">
        <v>81</v>
      </c>
      <c r="AY219" s="18" t="s">
        <v>160</v>
      </c>
      <c r="BE219" s="154">
        <f>IF(N219="základní",J219,0)</f>
        <v>0</v>
      </c>
      <c r="BF219" s="154">
        <f>IF(N219="snížená",J219,0)</f>
        <v>0</v>
      </c>
      <c r="BG219" s="154">
        <f>IF(N219="zákl. přenesená",J219,0)</f>
        <v>0</v>
      </c>
      <c r="BH219" s="154">
        <f>IF(N219="sníž. přenesená",J219,0)</f>
        <v>0</v>
      </c>
      <c r="BI219" s="154">
        <f>IF(N219="nulová",J219,0)</f>
        <v>0</v>
      </c>
      <c r="BJ219" s="18" t="s">
        <v>19</v>
      </c>
      <c r="BK219" s="154">
        <f>ROUND(I219*H219,2)</f>
        <v>0</v>
      </c>
      <c r="BL219" s="18" t="s">
        <v>167</v>
      </c>
      <c r="BM219" s="153" t="s">
        <v>803</v>
      </c>
    </row>
    <row r="220" spans="1:65" s="2" customFormat="1" x14ac:dyDescent="0.2">
      <c r="A220" s="30"/>
      <c r="B220" s="31"/>
      <c r="C220" s="30"/>
      <c r="D220" s="155" t="s">
        <v>169</v>
      </c>
      <c r="E220" s="30"/>
      <c r="F220" s="156" t="s">
        <v>411</v>
      </c>
      <c r="G220" s="30"/>
      <c r="H220" s="30"/>
      <c r="I220" s="30"/>
      <c r="J220" s="30"/>
      <c r="K220" s="30"/>
      <c r="L220" s="31"/>
      <c r="M220" s="157"/>
      <c r="N220" s="158"/>
      <c r="O220" s="56"/>
      <c r="P220" s="56"/>
      <c r="Q220" s="56"/>
      <c r="R220" s="56"/>
      <c r="S220" s="56"/>
      <c r="T220" s="57"/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T220" s="18" t="s">
        <v>169</v>
      </c>
      <c r="AU220" s="18" t="s">
        <v>81</v>
      </c>
    </row>
    <row r="221" spans="1:65" s="13" customFormat="1" x14ac:dyDescent="0.2">
      <c r="B221" s="159"/>
      <c r="D221" s="155" t="s">
        <v>171</v>
      </c>
      <c r="E221" s="160" t="s">
        <v>1</v>
      </c>
      <c r="F221" s="161" t="s">
        <v>804</v>
      </c>
      <c r="H221" s="160" t="s">
        <v>1</v>
      </c>
      <c r="L221" s="159"/>
      <c r="M221" s="162"/>
      <c r="N221" s="163"/>
      <c r="O221" s="163"/>
      <c r="P221" s="163"/>
      <c r="Q221" s="163"/>
      <c r="R221" s="163"/>
      <c r="S221" s="163"/>
      <c r="T221" s="164"/>
      <c r="AT221" s="160" t="s">
        <v>171</v>
      </c>
      <c r="AU221" s="160" t="s">
        <v>81</v>
      </c>
      <c r="AV221" s="13" t="s">
        <v>19</v>
      </c>
      <c r="AW221" s="13" t="s">
        <v>31</v>
      </c>
      <c r="AX221" s="13" t="s">
        <v>74</v>
      </c>
      <c r="AY221" s="160" t="s">
        <v>160</v>
      </c>
    </row>
    <row r="222" spans="1:65" s="14" customFormat="1" x14ac:dyDescent="0.2">
      <c r="B222" s="165"/>
      <c r="D222" s="155" t="s">
        <v>171</v>
      </c>
      <c r="E222" s="166" t="s">
        <v>1</v>
      </c>
      <c r="F222" s="167" t="s">
        <v>805</v>
      </c>
      <c r="H222" s="168">
        <v>6.9160000000000004</v>
      </c>
      <c r="L222" s="165"/>
      <c r="M222" s="169"/>
      <c r="N222" s="170"/>
      <c r="O222" s="170"/>
      <c r="P222" s="170"/>
      <c r="Q222" s="170"/>
      <c r="R222" s="170"/>
      <c r="S222" s="170"/>
      <c r="T222" s="171"/>
      <c r="AT222" s="166" t="s">
        <v>171</v>
      </c>
      <c r="AU222" s="166" t="s">
        <v>81</v>
      </c>
      <c r="AV222" s="14" t="s">
        <v>81</v>
      </c>
      <c r="AW222" s="14" t="s">
        <v>31</v>
      </c>
      <c r="AX222" s="14" t="s">
        <v>74</v>
      </c>
      <c r="AY222" s="166" t="s">
        <v>160</v>
      </c>
    </row>
    <row r="223" spans="1:65" s="14" customFormat="1" x14ac:dyDescent="0.2">
      <c r="B223" s="165"/>
      <c r="D223" s="155" t="s">
        <v>171</v>
      </c>
      <c r="E223" s="166" t="s">
        <v>1</v>
      </c>
      <c r="F223" s="167" t="s">
        <v>806</v>
      </c>
      <c r="H223" s="168">
        <v>0.44</v>
      </c>
      <c r="L223" s="165"/>
      <c r="M223" s="169"/>
      <c r="N223" s="170"/>
      <c r="O223" s="170"/>
      <c r="P223" s="170"/>
      <c r="Q223" s="170"/>
      <c r="R223" s="170"/>
      <c r="S223" s="170"/>
      <c r="T223" s="171"/>
      <c r="AT223" s="166" t="s">
        <v>171</v>
      </c>
      <c r="AU223" s="166" t="s">
        <v>81</v>
      </c>
      <c r="AV223" s="14" t="s">
        <v>81</v>
      </c>
      <c r="AW223" s="14" t="s">
        <v>31</v>
      </c>
      <c r="AX223" s="14" t="s">
        <v>74</v>
      </c>
      <c r="AY223" s="166" t="s">
        <v>160</v>
      </c>
    </row>
    <row r="224" spans="1:65" s="13" customFormat="1" x14ac:dyDescent="0.2">
      <c r="B224" s="159"/>
      <c r="D224" s="155" t="s">
        <v>171</v>
      </c>
      <c r="E224" s="160" t="s">
        <v>1</v>
      </c>
      <c r="F224" s="161" t="s">
        <v>807</v>
      </c>
      <c r="H224" s="160" t="s">
        <v>1</v>
      </c>
      <c r="L224" s="159"/>
      <c r="M224" s="162"/>
      <c r="N224" s="163"/>
      <c r="O224" s="163"/>
      <c r="P224" s="163"/>
      <c r="Q224" s="163"/>
      <c r="R224" s="163"/>
      <c r="S224" s="163"/>
      <c r="T224" s="164"/>
      <c r="AT224" s="160" t="s">
        <v>171</v>
      </c>
      <c r="AU224" s="160" t="s">
        <v>81</v>
      </c>
      <c r="AV224" s="13" t="s">
        <v>19</v>
      </c>
      <c r="AW224" s="13" t="s">
        <v>31</v>
      </c>
      <c r="AX224" s="13" t="s">
        <v>74</v>
      </c>
      <c r="AY224" s="160" t="s">
        <v>160</v>
      </c>
    </row>
    <row r="225" spans="1:65" s="14" customFormat="1" x14ac:dyDescent="0.2">
      <c r="B225" s="165"/>
      <c r="D225" s="155" t="s">
        <v>171</v>
      </c>
      <c r="E225" s="166" t="s">
        <v>1</v>
      </c>
      <c r="F225" s="167" t="s">
        <v>808</v>
      </c>
      <c r="H225" s="168">
        <v>18.62</v>
      </c>
      <c r="L225" s="165"/>
      <c r="M225" s="169"/>
      <c r="N225" s="170"/>
      <c r="O225" s="170"/>
      <c r="P225" s="170"/>
      <c r="Q225" s="170"/>
      <c r="R225" s="170"/>
      <c r="S225" s="170"/>
      <c r="T225" s="171"/>
      <c r="AT225" s="166" t="s">
        <v>171</v>
      </c>
      <c r="AU225" s="166" t="s">
        <v>81</v>
      </c>
      <c r="AV225" s="14" t="s">
        <v>81</v>
      </c>
      <c r="AW225" s="14" t="s">
        <v>31</v>
      </c>
      <c r="AX225" s="14" t="s">
        <v>74</v>
      </c>
      <c r="AY225" s="166" t="s">
        <v>160</v>
      </c>
    </row>
    <row r="226" spans="1:65" s="14" customFormat="1" x14ac:dyDescent="0.2">
      <c r="B226" s="165"/>
      <c r="D226" s="155" t="s">
        <v>171</v>
      </c>
      <c r="E226" s="166" t="s">
        <v>1</v>
      </c>
      <c r="F226" s="167" t="s">
        <v>809</v>
      </c>
      <c r="H226" s="168">
        <v>0.88</v>
      </c>
      <c r="L226" s="165"/>
      <c r="M226" s="169"/>
      <c r="N226" s="170"/>
      <c r="O226" s="170"/>
      <c r="P226" s="170"/>
      <c r="Q226" s="170"/>
      <c r="R226" s="170"/>
      <c r="S226" s="170"/>
      <c r="T226" s="171"/>
      <c r="AT226" s="166" t="s">
        <v>171</v>
      </c>
      <c r="AU226" s="166" t="s">
        <v>81</v>
      </c>
      <c r="AV226" s="14" t="s">
        <v>81</v>
      </c>
      <c r="AW226" s="14" t="s">
        <v>31</v>
      </c>
      <c r="AX226" s="14" t="s">
        <v>74</v>
      </c>
      <c r="AY226" s="166" t="s">
        <v>160</v>
      </c>
    </row>
    <row r="227" spans="1:65" s="15" customFormat="1" x14ac:dyDescent="0.2">
      <c r="B227" s="172"/>
      <c r="D227" s="155" t="s">
        <v>171</v>
      </c>
      <c r="E227" s="173" t="s">
        <v>1</v>
      </c>
      <c r="F227" s="174" t="s">
        <v>176</v>
      </c>
      <c r="H227" s="175">
        <v>26.856000000000002</v>
      </c>
      <c r="L227" s="172"/>
      <c r="M227" s="176"/>
      <c r="N227" s="177"/>
      <c r="O227" s="177"/>
      <c r="P227" s="177"/>
      <c r="Q227" s="177"/>
      <c r="R227" s="177"/>
      <c r="S227" s="177"/>
      <c r="T227" s="178"/>
      <c r="AT227" s="173" t="s">
        <v>171</v>
      </c>
      <c r="AU227" s="173" t="s">
        <v>81</v>
      </c>
      <c r="AV227" s="15" t="s">
        <v>167</v>
      </c>
      <c r="AW227" s="15" t="s">
        <v>31</v>
      </c>
      <c r="AX227" s="15" t="s">
        <v>19</v>
      </c>
      <c r="AY227" s="173" t="s">
        <v>160</v>
      </c>
    </row>
    <row r="228" spans="1:65" s="2" customFormat="1" ht="16.5" customHeight="1" x14ac:dyDescent="0.2">
      <c r="A228" s="30"/>
      <c r="B228" s="142"/>
      <c r="C228" s="143" t="s">
        <v>303</v>
      </c>
      <c r="D228" s="143" t="s">
        <v>162</v>
      </c>
      <c r="E228" s="144" t="s">
        <v>414</v>
      </c>
      <c r="F228" s="145" t="s">
        <v>415</v>
      </c>
      <c r="G228" s="146" t="s">
        <v>165</v>
      </c>
      <c r="H228" s="147">
        <v>26.856000000000002</v>
      </c>
      <c r="I228" s="148">
        <v>0</v>
      </c>
      <c r="J228" s="148">
        <f>ROUND(I228*H228,2)</f>
        <v>0</v>
      </c>
      <c r="K228" s="145" t="s">
        <v>166</v>
      </c>
      <c r="L228" s="31"/>
      <c r="M228" s="149" t="s">
        <v>1</v>
      </c>
      <c r="N228" s="150" t="s">
        <v>39</v>
      </c>
      <c r="O228" s="151">
        <v>0.45</v>
      </c>
      <c r="P228" s="151">
        <f>O228*H228</f>
        <v>12.0852</v>
      </c>
      <c r="Q228" s="151">
        <v>1.5E-5</v>
      </c>
      <c r="R228" s="151">
        <f>Q228*H228</f>
        <v>4.0284000000000001E-4</v>
      </c>
      <c r="S228" s="151">
        <v>0</v>
      </c>
      <c r="T228" s="152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3" t="s">
        <v>167</v>
      </c>
      <c r="AT228" s="153" t="s">
        <v>162</v>
      </c>
      <c r="AU228" s="153" t="s">
        <v>81</v>
      </c>
      <c r="AY228" s="18" t="s">
        <v>160</v>
      </c>
      <c r="BE228" s="154">
        <f>IF(N228="základní",J228,0)</f>
        <v>0</v>
      </c>
      <c r="BF228" s="154">
        <f>IF(N228="snížená",J228,0)</f>
        <v>0</v>
      </c>
      <c r="BG228" s="154">
        <f>IF(N228="zákl. přenesená",J228,0)</f>
        <v>0</v>
      </c>
      <c r="BH228" s="154">
        <f>IF(N228="sníž. přenesená",J228,0)</f>
        <v>0</v>
      </c>
      <c r="BI228" s="154">
        <f>IF(N228="nulová",J228,0)</f>
        <v>0</v>
      </c>
      <c r="BJ228" s="18" t="s">
        <v>19</v>
      </c>
      <c r="BK228" s="154">
        <f>ROUND(I228*H228,2)</f>
        <v>0</v>
      </c>
      <c r="BL228" s="18" t="s">
        <v>167</v>
      </c>
      <c r="BM228" s="153" t="s">
        <v>810</v>
      </c>
    </row>
    <row r="229" spans="1:65" s="2" customFormat="1" x14ac:dyDescent="0.2">
      <c r="A229" s="30"/>
      <c r="B229" s="31"/>
      <c r="C229" s="30"/>
      <c r="D229" s="155" t="s">
        <v>169</v>
      </c>
      <c r="E229" s="30"/>
      <c r="F229" s="156" t="s">
        <v>417</v>
      </c>
      <c r="G229" s="30"/>
      <c r="H229" s="30"/>
      <c r="I229" s="30"/>
      <c r="J229" s="30"/>
      <c r="K229" s="30"/>
      <c r="L229" s="31"/>
      <c r="M229" s="157"/>
      <c r="N229" s="158"/>
      <c r="O229" s="56"/>
      <c r="P229" s="56"/>
      <c r="Q229" s="56"/>
      <c r="R229" s="56"/>
      <c r="S229" s="56"/>
      <c r="T229" s="57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T229" s="18" t="s">
        <v>169</v>
      </c>
      <c r="AU229" s="18" t="s">
        <v>81</v>
      </c>
    </row>
    <row r="230" spans="1:65" s="2" customFormat="1" ht="16.5" customHeight="1" x14ac:dyDescent="0.2">
      <c r="A230" s="30"/>
      <c r="B230" s="142"/>
      <c r="C230" s="143" t="s">
        <v>308</v>
      </c>
      <c r="D230" s="143" t="s">
        <v>162</v>
      </c>
      <c r="E230" s="144" t="s">
        <v>419</v>
      </c>
      <c r="F230" s="145" t="s">
        <v>420</v>
      </c>
      <c r="G230" s="146" t="s">
        <v>245</v>
      </c>
      <c r="H230" s="147">
        <v>1.421</v>
      </c>
      <c r="I230" s="148">
        <v>0</v>
      </c>
      <c r="J230" s="148">
        <f>ROUND(I230*H230,2)</f>
        <v>0</v>
      </c>
      <c r="K230" s="145" t="s">
        <v>166</v>
      </c>
      <c r="L230" s="31"/>
      <c r="M230" s="149" t="s">
        <v>1</v>
      </c>
      <c r="N230" s="150" t="s">
        <v>39</v>
      </c>
      <c r="O230" s="151">
        <v>47.35</v>
      </c>
      <c r="P230" s="151">
        <f>O230*H230</f>
        <v>67.284350000000003</v>
      </c>
      <c r="Q230" s="151">
        <v>1.0487652000000001</v>
      </c>
      <c r="R230" s="151">
        <f>Q230*H230</f>
        <v>1.4902953492000002</v>
      </c>
      <c r="S230" s="151">
        <v>0</v>
      </c>
      <c r="T230" s="152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3" t="s">
        <v>167</v>
      </c>
      <c r="AT230" s="153" t="s">
        <v>162</v>
      </c>
      <c r="AU230" s="153" t="s">
        <v>81</v>
      </c>
      <c r="AY230" s="18" t="s">
        <v>160</v>
      </c>
      <c r="BE230" s="154">
        <f>IF(N230="základní",J230,0)</f>
        <v>0</v>
      </c>
      <c r="BF230" s="154">
        <f>IF(N230="snížená",J230,0)</f>
        <v>0</v>
      </c>
      <c r="BG230" s="154">
        <f>IF(N230="zákl. přenesená",J230,0)</f>
        <v>0</v>
      </c>
      <c r="BH230" s="154">
        <f>IF(N230="sníž. přenesená",J230,0)</f>
        <v>0</v>
      </c>
      <c r="BI230" s="154">
        <f>IF(N230="nulová",J230,0)</f>
        <v>0</v>
      </c>
      <c r="BJ230" s="18" t="s">
        <v>19</v>
      </c>
      <c r="BK230" s="154">
        <f>ROUND(I230*H230,2)</f>
        <v>0</v>
      </c>
      <c r="BL230" s="18" t="s">
        <v>167</v>
      </c>
      <c r="BM230" s="153" t="s">
        <v>811</v>
      </c>
    </row>
    <row r="231" spans="1:65" s="2" customFormat="1" ht="19.5" x14ac:dyDescent="0.2">
      <c r="A231" s="30"/>
      <c r="B231" s="31"/>
      <c r="C231" s="30"/>
      <c r="D231" s="155" t="s">
        <v>169</v>
      </c>
      <c r="E231" s="30"/>
      <c r="F231" s="156" t="s">
        <v>422</v>
      </c>
      <c r="G231" s="30"/>
      <c r="H231" s="30"/>
      <c r="I231" s="30"/>
      <c r="J231" s="30"/>
      <c r="K231" s="30"/>
      <c r="L231" s="31"/>
      <c r="M231" s="157"/>
      <c r="N231" s="158"/>
      <c r="O231" s="56"/>
      <c r="P231" s="56"/>
      <c r="Q231" s="56"/>
      <c r="R231" s="56"/>
      <c r="S231" s="56"/>
      <c r="T231" s="57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T231" s="18" t="s">
        <v>169</v>
      </c>
      <c r="AU231" s="18" t="s">
        <v>81</v>
      </c>
    </row>
    <row r="232" spans="1:65" s="13" customFormat="1" x14ac:dyDescent="0.2">
      <c r="B232" s="159"/>
      <c r="D232" s="155" t="s">
        <v>171</v>
      </c>
      <c r="E232" s="160" t="s">
        <v>1</v>
      </c>
      <c r="F232" s="161" t="s">
        <v>812</v>
      </c>
      <c r="H232" s="160" t="s">
        <v>1</v>
      </c>
      <c r="L232" s="159"/>
      <c r="M232" s="162"/>
      <c r="N232" s="163"/>
      <c r="O232" s="163"/>
      <c r="P232" s="163"/>
      <c r="Q232" s="163"/>
      <c r="R232" s="163"/>
      <c r="S232" s="163"/>
      <c r="T232" s="164"/>
      <c r="AT232" s="160" t="s">
        <v>171</v>
      </c>
      <c r="AU232" s="160" t="s">
        <v>81</v>
      </c>
      <c r="AV232" s="13" t="s">
        <v>19</v>
      </c>
      <c r="AW232" s="13" t="s">
        <v>31</v>
      </c>
      <c r="AX232" s="13" t="s">
        <v>74</v>
      </c>
      <c r="AY232" s="160" t="s">
        <v>160</v>
      </c>
    </row>
    <row r="233" spans="1:65" s="14" customFormat="1" x14ac:dyDescent="0.2">
      <c r="B233" s="165"/>
      <c r="D233" s="155" t="s">
        <v>171</v>
      </c>
      <c r="E233" s="166" t="s">
        <v>1</v>
      </c>
      <c r="F233" s="167" t="s">
        <v>813</v>
      </c>
      <c r="H233" s="168">
        <v>1.421</v>
      </c>
      <c r="L233" s="165"/>
      <c r="M233" s="169"/>
      <c r="N233" s="170"/>
      <c r="O233" s="170"/>
      <c r="P233" s="170"/>
      <c r="Q233" s="170"/>
      <c r="R233" s="170"/>
      <c r="S233" s="170"/>
      <c r="T233" s="171"/>
      <c r="AT233" s="166" t="s">
        <v>171</v>
      </c>
      <c r="AU233" s="166" t="s">
        <v>81</v>
      </c>
      <c r="AV233" s="14" t="s">
        <v>81</v>
      </c>
      <c r="AW233" s="14" t="s">
        <v>31</v>
      </c>
      <c r="AX233" s="14" t="s">
        <v>19</v>
      </c>
      <c r="AY233" s="166" t="s">
        <v>160</v>
      </c>
    </row>
    <row r="234" spans="1:65" s="12" customFormat="1" ht="22.9" customHeight="1" x14ac:dyDescent="0.2">
      <c r="B234" s="130"/>
      <c r="D234" s="131" t="s">
        <v>73</v>
      </c>
      <c r="E234" s="140" t="s">
        <v>167</v>
      </c>
      <c r="F234" s="140" t="s">
        <v>457</v>
      </c>
      <c r="J234" s="141">
        <f>BK234</f>
        <v>0</v>
      </c>
      <c r="L234" s="130"/>
      <c r="M234" s="134"/>
      <c r="N234" s="135"/>
      <c r="O234" s="135"/>
      <c r="P234" s="136">
        <f>SUM(P235:P279)</f>
        <v>141.64618100000001</v>
      </c>
      <c r="Q234" s="135"/>
      <c r="R234" s="136">
        <f>SUM(R235:R279)</f>
        <v>76.518803309999996</v>
      </c>
      <c r="S234" s="135"/>
      <c r="T234" s="137">
        <f>SUM(T235:T279)</f>
        <v>0</v>
      </c>
      <c r="AR234" s="131" t="s">
        <v>19</v>
      </c>
      <c r="AT234" s="138" t="s">
        <v>73</v>
      </c>
      <c r="AU234" s="138" t="s">
        <v>19</v>
      </c>
      <c r="AY234" s="131" t="s">
        <v>160</v>
      </c>
      <c r="BK234" s="139">
        <f>SUM(BK235:BK279)</f>
        <v>0</v>
      </c>
    </row>
    <row r="235" spans="1:65" s="2" customFormat="1" ht="24" customHeight="1" x14ac:dyDescent="0.2">
      <c r="A235" s="30"/>
      <c r="B235" s="142"/>
      <c r="C235" s="143" t="s">
        <v>7</v>
      </c>
      <c r="D235" s="143" t="s">
        <v>162</v>
      </c>
      <c r="E235" s="144" t="s">
        <v>814</v>
      </c>
      <c r="F235" s="145" t="s">
        <v>815</v>
      </c>
      <c r="G235" s="146" t="s">
        <v>165</v>
      </c>
      <c r="H235" s="147">
        <v>0.28799999999999998</v>
      </c>
      <c r="I235" s="148">
        <v>0</v>
      </c>
      <c r="J235" s="148">
        <f>ROUND(I235*H235,2)</f>
        <v>0</v>
      </c>
      <c r="K235" s="145" t="s">
        <v>166</v>
      </c>
      <c r="L235" s="31"/>
      <c r="M235" s="149" t="s">
        <v>1</v>
      </c>
      <c r="N235" s="150" t="s">
        <v>39</v>
      </c>
      <c r="O235" s="151">
        <v>1.85</v>
      </c>
      <c r="P235" s="151">
        <f>O235*H235</f>
        <v>0.53279999999999994</v>
      </c>
      <c r="Q235" s="151">
        <v>2.102E-2</v>
      </c>
      <c r="R235" s="151">
        <f>Q235*H235</f>
        <v>6.05376E-3</v>
      </c>
      <c r="S235" s="151">
        <v>0</v>
      </c>
      <c r="T235" s="152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3" t="s">
        <v>167</v>
      </c>
      <c r="AT235" s="153" t="s">
        <v>162</v>
      </c>
      <c r="AU235" s="153" t="s">
        <v>81</v>
      </c>
      <c r="AY235" s="18" t="s">
        <v>160</v>
      </c>
      <c r="BE235" s="154">
        <f>IF(N235="základní",J235,0)</f>
        <v>0</v>
      </c>
      <c r="BF235" s="154">
        <f>IF(N235="snížená",J235,0)</f>
        <v>0</v>
      </c>
      <c r="BG235" s="154">
        <f>IF(N235="zákl. přenesená",J235,0)</f>
        <v>0</v>
      </c>
      <c r="BH235" s="154">
        <f>IF(N235="sníž. přenesená",J235,0)</f>
        <v>0</v>
      </c>
      <c r="BI235" s="154">
        <f>IF(N235="nulová",J235,0)</f>
        <v>0</v>
      </c>
      <c r="BJ235" s="18" t="s">
        <v>19</v>
      </c>
      <c r="BK235" s="154">
        <f>ROUND(I235*H235,2)</f>
        <v>0</v>
      </c>
      <c r="BL235" s="18" t="s">
        <v>167</v>
      </c>
      <c r="BM235" s="153" t="s">
        <v>816</v>
      </c>
    </row>
    <row r="236" spans="1:65" s="2" customFormat="1" ht="19.5" x14ac:dyDescent="0.2">
      <c r="A236" s="30"/>
      <c r="B236" s="31"/>
      <c r="C236" s="30"/>
      <c r="D236" s="155" t="s">
        <v>169</v>
      </c>
      <c r="E236" s="30"/>
      <c r="F236" s="156" t="s">
        <v>817</v>
      </c>
      <c r="G236" s="30"/>
      <c r="H236" s="30"/>
      <c r="I236" s="30"/>
      <c r="J236" s="30"/>
      <c r="K236" s="30"/>
      <c r="L236" s="31"/>
      <c r="M236" s="157"/>
      <c r="N236" s="158"/>
      <c r="O236" s="56"/>
      <c r="P236" s="56"/>
      <c r="Q236" s="56"/>
      <c r="R236" s="56"/>
      <c r="S236" s="56"/>
      <c r="T236" s="57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T236" s="18" t="s">
        <v>169</v>
      </c>
      <c r="AU236" s="18" t="s">
        <v>81</v>
      </c>
    </row>
    <row r="237" spans="1:65" s="14" customFormat="1" x14ac:dyDescent="0.2">
      <c r="B237" s="165"/>
      <c r="D237" s="155" t="s">
        <v>171</v>
      </c>
      <c r="E237" s="166" t="s">
        <v>1</v>
      </c>
      <c r="F237" s="167" t="s">
        <v>818</v>
      </c>
      <c r="H237" s="168">
        <v>0.28799999999999998</v>
      </c>
      <c r="L237" s="165"/>
      <c r="M237" s="169"/>
      <c r="N237" s="170"/>
      <c r="O237" s="170"/>
      <c r="P237" s="170"/>
      <c r="Q237" s="170"/>
      <c r="R237" s="170"/>
      <c r="S237" s="170"/>
      <c r="T237" s="171"/>
      <c r="AT237" s="166" t="s">
        <v>171</v>
      </c>
      <c r="AU237" s="166" t="s">
        <v>81</v>
      </c>
      <c r="AV237" s="14" t="s">
        <v>81</v>
      </c>
      <c r="AW237" s="14" t="s">
        <v>31</v>
      </c>
      <c r="AX237" s="14" t="s">
        <v>74</v>
      </c>
      <c r="AY237" s="166" t="s">
        <v>160</v>
      </c>
    </row>
    <row r="238" spans="1:65" s="15" customFormat="1" x14ac:dyDescent="0.2">
      <c r="B238" s="172"/>
      <c r="D238" s="155" t="s">
        <v>171</v>
      </c>
      <c r="E238" s="173" t="s">
        <v>1</v>
      </c>
      <c r="F238" s="174" t="s">
        <v>176</v>
      </c>
      <c r="H238" s="175">
        <v>0.28799999999999998</v>
      </c>
      <c r="L238" s="172"/>
      <c r="M238" s="176"/>
      <c r="N238" s="177"/>
      <c r="O238" s="177"/>
      <c r="P238" s="177"/>
      <c r="Q238" s="177"/>
      <c r="R238" s="177"/>
      <c r="S238" s="177"/>
      <c r="T238" s="178"/>
      <c r="AT238" s="173" t="s">
        <v>171</v>
      </c>
      <c r="AU238" s="173" t="s">
        <v>81</v>
      </c>
      <c r="AV238" s="15" t="s">
        <v>167</v>
      </c>
      <c r="AW238" s="15" t="s">
        <v>31</v>
      </c>
      <c r="AX238" s="15" t="s">
        <v>19</v>
      </c>
      <c r="AY238" s="173" t="s">
        <v>160</v>
      </c>
    </row>
    <row r="239" spans="1:65" s="2" customFormat="1" ht="24" customHeight="1" x14ac:dyDescent="0.2">
      <c r="A239" s="30"/>
      <c r="B239" s="142"/>
      <c r="C239" s="143" t="s">
        <v>319</v>
      </c>
      <c r="D239" s="143" t="s">
        <v>162</v>
      </c>
      <c r="E239" s="144" t="s">
        <v>819</v>
      </c>
      <c r="F239" s="145" t="s">
        <v>820</v>
      </c>
      <c r="G239" s="146" t="s">
        <v>165</v>
      </c>
      <c r="H239" s="147">
        <v>0.57599999999999996</v>
      </c>
      <c r="I239" s="148">
        <v>0</v>
      </c>
      <c r="J239" s="148">
        <f>ROUND(I239*H239,2)</f>
        <v>0</v>
      </c>
      <c r="K239" s="145" t="s">
        <v>166</v>
      </c>
      <c r="L239" s="31"/>
      <c r="M239" s="149" t="s">
        <v>1</v>
      </c>
      <c r="N239" s="150" t="s">
        <v>39</v>
      </c>
      <c r="O239" s="151">
        <v>1.17</v>
      </c>
      <c r="P239" s="151">
        <f>O239*H239</f>
        <v>0.67391999999999996</v>
      </c>
      <c r="Q239" s="151">
        <v>2.102E-2</v>
      </c>
      <c r="R239" s="151">
        <f>Q239*H239</f>
        <v>1.210752E-2</v>
      </c>
      <c r="S239" s="151">
        <v>0</v>
      </c>
      <c r="T239" s="152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3" t="s">
        <v>167</v>
      </c>
      <c r="AT239" s="153" t="s">
        <v>162</v>
      </c>
      <c r="AU239" s="153" t="s">
        <v>81</v>
      </c>
      <c r="AY239" s="18" t="s">
        <v>160</v>
      </c>
      <c r="BE239" s="154">
        <f>IF(N239="základní",J239,0)</f>
        <v>0</v>
      </c>
      <c r="BF239" s="154">
        <f>IF(N239="snížená",J239,0)</f>
        <v>0</v>
      </c>
      <c r="BG239" s="154">
        <f>IF(N239="zákl. přenesená",J239,0)</f>
        <v>0</v>
      </c>
      <c r="BH239" s="154">
        <f>IF(N239="sníž. přenesená",J239,0)</f>
        <v>0</v>
      </c>
      <c r="BI239" s="154">
        <f>IF(N239="nulová",J239,0)</f>
        <v>0</v>
      </c>
      <c r="BJ239" s="18" t="s">
        <v>19</v>
      </c>
      <c r="BK239" s="154">
        <f>ROUND(I239*H239,2)</f>
        <v>0</v>
      </c>
      <c r="BL239" s="18" t="s">
        <v>167</v>
      </c>
      <c r="BM239" s="153" t="s">
        <v>821</v>
      </c>
    </row>
    <row r="240" spans="1:65" s="2" customFormat="1" ht="19.5" x14ac:dyDescent="0.2">
      <c r="A240" s="30"/>
      <c r="B240" s="31"/>
      <c r="C240" s="30"/>
      <c r="D240" s="155" t="s">
        <v>169</v>
      </c>
      <c r="E240" s="30"/>
      <c r="F240" s="156" t="s">
        <v>822</v>
      </c>
      <c r="G240" s="30"/>
      <c r="H240" s="30"/>
      <c r="I240" s="30"/>
      <c r="J240" s="30"/>
      <c r="K240" s="30"/>
      <c r="L240" s="31"/>
      <c r="M240" s="157"/>
      <c r="N240" s="158"/>
      <c r="O240" s="56"/>
      <c r="P240" s="56"/>
      <c r="Q240" s="56"/>
      <c r="R240" s="56"/>
      <c r="S240" s="56"/>
      <c r="T240" s="57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T240" s="18" t="s">
        <v>169</v>
      </c>
      <c r="AU240" s="18" t="s">
        <v>81</v>
      </c>
    </row>
    <row r="241" spans="1:65" s="14" customFormat="1" x14ac:dyDescent="0.2">
      <c r="B241" s="165"/>
      <c r="D241" s="155" t="s">
        <v>171</v>
      </c>
      <c r="E241" s="166" t="s">
        <v>1</v>
      </c>
      <c r="F241" s="167" t="s">
        <v>823</v>
      </c>
      <c r="H241" s="168">
        <v>0.57599999999999996</v>
      </c>
      <c r="L241" s="165"/>
      <c r="M241" s="169"/>
      <c r="N241" s="170"/>
      <c r="O241" s="170"/>
      <c r="P241" s="170"/>
      <c r="Q241" s="170"/>
      <c r="R241" s="170"/>
      <c r="S241" s="170"/>
      <c r="T241" s="171"/>
      <c r="AT241" s="166" t="s">
        <v>171</v>
      </c>
      <c r="AU241" s="166" t="s">
        <v>81</v>
      </c>
      <c r="AV241" s="14" t="s">
        <v>81</v>
      </c>
      <c r="AW241" s="14" t="s">
        <v>31</v>
      </c>
      <c r="AX241" s="14" t="s">
        <v>19</v>
      </c>
      <c r="AY241" s="166" t="s">
        <v>160</v>
      </c>
    </row>
    <row r="242" spans="1:65" s="2" customFormat="1" ht="16.5" customHeight="1" x14ac:dyDescent="0.2">
      <c r="A242" s="30"/>
      <c r="B242" s="142"/>
      <c r="C242" s="143" t="s">
        <v>329</v>
      </c>
      <c r="D242" s="143" t="s">
        <v>162</v>
      </c>
      <c r="E242" s="144" t="s">
        <v>465</v>
      </c>
      <c r="F242" s="145" t="s">
        <v>466</v>
      </c>
      <c r="G242" s="146" t="s">
        <v>179</v>
      </c>
      <c r="H242" s="147">
        <v>8.4</v>
      </c>
      <c r="I242" s="148">
        <v>0</v>
      </c>
      <c r="J242" s="148">
        <f>ROUND(I242*H242,2)</f>
        <v>0</v>
      </c>
      <c r="K242" s="145" t="s">
        <v>824</v>
      </c>
      <c r="L242" s="31"/>
      <c r="M242" s="149" t="s">
        <v>1</v>
      </c>
      <c r="N242" s="150" t="s">
        <v>39</v>
      </c>
      <c r="O242" s="151">
        <v>1.3029999999999999</v>
      </c>
      <c r="P242" s="151">
        <f>O242*H242</f>
        <v>10.9452</v>
      </c>
      <c r="Q242" s="151">
        <v>0</v>
      </c>
      <c r="R242" s="151">
        <f>Q242*H242</f>
        <v>0</v>
      </c>
      <c r="S242" s="151">
        <v>0</v>
      </c>
      <c r="T242" s="152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3" t="s">
        <v>167</v>
      </c>
      <c r="AT242" s="153" t="s">
        <v>162</v>
      </c>
      <c r="AU242" s="153" t="s">
        <v>81</v>
      </c>
      <c r="AY242" s="18" t="s">
        <v>160</v>
      </c>
      <c r="BE242" s="154">
        <f>IF(N242="základní",J242,0)</f>
        <v>0</v>
      </c>
      <c r="BF242" s="154">
        <f>IF(N242="snížená",J242,0)</f>
        <v>0</v>
      </c>
      <c r="BG242" s="154">
        <f>IF(N242="zákl. přenesená",J242,0)</f>
        <v>0</v>
      </c>
      <c r="BH242" s="154">
        <f>IF(N242="sníž. přenesená",J242,0)</f>
        <v>0</v>
      </c>
      <c r="BI242" s="154">
        <f>IF(N242="nulová",J242,0)</f>
        <v>0</v>
      </c>
      <c r="BJ242" s="18" t="s">
        <v>19</v>
      </c>
      <c r="BK242" s="154">
        <f>ROUND(I242*H242,2)</f>
        <v>0</v>
      </c>
      <c r="BL242" s="18" t="s">
        <v>167</v>
      </c>
      <c r="BM242" s="153" t="s">
        <v>825</v>
      </c>
    </row>
    <row r="243" spans="1:65" s="2" customFormat="1" ht="19.5" x14ac:dyDescent="0.2">
      <c r="A243" s="30"/>
      <c r="B243" s="31"/>
      <c r="C243" s="30"/>
      <c r="D243" s="155" t="s">
        <v>169</v>
      </c>
      <c r="E243" s="30"/>
      <c r="F243" s="156" t="s">
        <v>468</v>
      </c>
      <c r="G243" s="30"/>
      <c r="H243" s="30"/>
      <c r="I243" s="30"/>
      <c r="J243" s="30"/>
      <c r="K243" s="30"/>
      <c r="L243" s="31"/>
      <c r="M243" s="157"/>
      <c r="N243" s="158"/>
      <c r="O243" s="56"/>
      <c r="P243" s="56"/>
      <c r="Q243" s="56"/>
      <c r="R243" s="56"/>
      <c r="S243" s="56"/>
      <c r="T243" s="57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T243" s="18" t="s">
        <v>169</v>
      </c>
      <c r="AU243" s="18" t="s">
        <v>81</v>
      </c>
    </row>
    <row r="244" spans="1:65" s="13" customFormat="1" x14ac:dyDescent="0.2">
      <c r="B244" s="159"/>
      <c r="D244" s="155" t="s">
        <v>171</v>
      </c>
      <c r="E244" s="160" t="s">
        <v>1</v>
      </c>
      <c r="F244" s="161" t="s">
        <v>826</v>
      </c>
      <c r="H244" s="160" t="s">
        <v>1</v>
      </c>
      <c r="L244" s="159"/>
      <c r="M244" s="162"/>
      <c r="N244" s="163"/>
      <c r="O244" s="163"/>
      <c r="P244" s="163"/>
      <c r="Q244" s="163"/>
      <c r="R244" s="163"/>
      <c r="S244" s="163"/>
      <c r="T244" s="164"/>
      <c r="AT244" s="160" t="s">
        <v>171</v>
      </c>
      <c r="AU244" s="160" t="s">
        <v>81</v>
      </c>
      <c r="AV244" s="13" t="s">
        <v>19</v>
      </c>
      <c r="AW244" s="13" t="s">
        <v>31</v>
      </c>
      <c r="AX244" s="13" t="s">
        <v>74</v>
      </c>
      <c r="AY244" s="160" t="s">
        <v>160</v>
      </c>
    </row>
    <row r="245" spans="1:65" s="14" customFormat="1" x14ac:dyDescent="0.2">
      <c r="B245" s="165"/>
      <c r="D245" s="155" t="s">
        <v>171</v>
      </c>
      <c r="E245" s="166" t="s">
        <v>1</v>
      </c>
      <c r="F245" s="167" t="s">
        <v>827</v>
      </c>
      <c r="H245" s="168">
        <v>8.4</v>
      </c>
      <c r="L245" s="165"/>
      <c r="M245" s="169"/>
      <c r="N245" s="170"/>
      <c r="O245" s="170"/>
      <c r="P245" s="170"/>
      <c r="Q245" s="170"/>
      <c r="R245" s="170"/>
      <c r="S245" s="170"/>
      <c r="T245" s="171"/>
      <c r="AT245" s="166" t="s">
        <v>171</v>
      </c>
      <c r="AU245" s="166" t="s">
        <v>81</v>
      </c>
      <c r="AV245" s="14" t="s">
        <v>81</v>
      </c>
      <c r="AW245" s="14" t="s">
        <v>31</v>
      </c>
      <c r="AX245" s="14" t="s">
        <v>19</v>
      </c>
      <c r="AY245" s="166" t="s">
        <v>160</v>
      </c>
    </row>
    <row r="246" spans="1:65" s="2" customFormat="1" ht="24" customHeight="1" x14ac:dyDescent="0.2">
      <c r="A246" s="30"/>
      <c r="B246" s="142"/>
      <c r="C246" s="143" t="s">
        <v>333</v>
      </c>
      <c r="D246" s="143" t="s">
        <v>162</v>
      </c>
      <c r="E246" s="144" t="s">
        <v>474</v>
      </c>
      <c r="F246" s="145" t="s">
        <v>475</v>
      </c>
      <c r="G246" s="146" t="s">
        <v>165</v>
      </c>
      <c r="H246" s="147">
        <v>62.136000000000003</v>
      </c>
      <c r="I246" s="148">
        <v>0</v>
      </c>
      <c r="J246" s="148">
        <f>ROUND(I246*H246,2)</f>
        <v>0</v>
      </c>
      <c r="K246" s="145" t="s">
        <v>166</v>
      </c>
      <c r="L246" s="31"/>
      <c r="M246" s="149" t="s">
        <v>1</v>
      </c>
      <c r="N246" s="150" t="s">
        <v>39</v>
      </c>
      <c r="O246" s="151">
        <v>0.05</v>
      </c>
      <c r="P246" s="151">
        <f>O246*H246</f>
        <v>3.1068000000000002</v>
      </c>
      <c r="Q246" s="151">
        <v>0.16192000000000001</v>
      </c>
      <c r="R246" s="151">
        <f>Q246*H246</f>
        <v>10.061061120000002</v>
      </c>
      <c r="S246" s="151">
        <v>0</v>
      </c>
      <c r="T246" s="152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3" t="s">
        <v>167</v>
      </c>
      <c r="AT246" s="153" t="s">
        <v>162</v>
      </c>
      <c r="AU246" s="153" t="s">
        <v>81</v>
      </c>
      <c r="AY246" s="18" t="s">
        <v>160</v>
      </c>
      <c r="BE246" s="154">
        <f>IF(N246="základní",J246,0)</f>
        <v>0</v>
      </c>
      <c r="BF246" s="154">
        <f>IF(N246="snížená",J246,0)</f>
        <v>0</v>
      </c>
      <c r="BG246" s="154">
        <f>IF(N246="zákl. přenesená",J246,0)</f>
        <v>0</v>
      </c>
      <c r="BH246" s="154">
        <f>IF(N246="sníž. přenesená",J246,0)</f>
        <v>0</v>
      </c>
      <c r="BI246" s="154">
        <f>IF(N246="nulová",J246,0)</f>
        <v>0</v>
      </c>
      <c r="BJ246" s="18" t="s">
        <v>19</v>
      </c>
      <c r="BK246" s="154">
        <f>ROUND(I246*H246,2)</f>
        <v>0</v>
      </c>
      <c r="BL246" s="18" t="s">
        <v>167</v>
      </c>
      <c r="BM246" s="153" t="s">
        <v>828</v>
      </c>
    </row>
    <row r="247" spans="1:65" s="2" customFormat="1" ht="19.5" x14ac:dyDescent="0.2">
      <c r="A247" s="30"/>
      <c r="B247" s="31"/>
      <c r="C247" s="30"/>
      <c r="D247" s="155" t="s">
        <v>169</v>
      </c>
      <c r="E247" s="30"/>
      <c r="F247" s="156" t="s">
        <v>477</v>
      </c>
      <c r="G247" s="30"/>
      <c r="H247" s="30"/>
      <c r="I247" s="30"/>
      <c r="J247" s="30"/>
      <c r="K247" s="30"/>
      <c r="L247" s="31"/>
      <c r="M247" s="157"/>
      <c r="N247" s="158"/>
      <c r="O247" s="56"/>
      <c r="P247" s="56"/>
      <c r="Q247" s="56"/>
      <c r="R247" s="56"/>
      <c r="S247" s="56"/>
      <c r="T247" s="57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T247" s="18" t="s">
        <v>169</v>
      </c>
      <c r="AU247" s="18" t="s">
        <v>81</v>
      </c>
    </row>
    <row r="248" spans="1:65" s="13" customFormat="1" x14ac:dyDescent="0.2">
      <c r="B248" s="159"/>
      <c r="D248" s="155" t="s">
        <v>171</v>
      </c>
      <c r="E248" s="160" t="s">
        <v>1</v>
      </c>
      <c r="F248" s="161" t="s">
        <v>736</v>
      </c>
      <c r="H248" s="160" t="s">
        <v>1</v>
      </c>
      <c r="L248" s="159"/>
      <c r="M248" s="162"/>
      <c r="N248" s="163"/>
      <c r="O248" s="163"/>
      <c r="P248" s="163"/>
      <c r="Q248" s="163"/>
      <c r="R248" s="163"/>
      <c r="S248" s="163"/>
      <c r="T248" s="164"/>
      <c r="AT248" s="160" t="s">
        <v>171</v>
      </c>
      <c r="AU248" s="160" t="s">
        <v>81</v>
      </c>
      <c r="AV248" s="13" t="s">
        <v>19</v>
      </c>
      <c r="AW248" s="13" t="s">
        <v>31</v>
      </c>
      <c r="AX248" s="13" t="s">
        <v>74</v>
      </c>
      <c r="AY248" s="160" t="s">
        <v>160</v>
      </c>
    </row>
    <row r="249" spans="1:65" s="14" customFormat="1" x14ac:dyDescent="0.2">
      <c r="B249" s="165"/>
      <c r="D249" s="155" t="s">
        <v>171</v>
      </c>
      <c r="E249" s="166" t="s">
        <v>1</v>
      </c>
      <c r="F249" s="167" t="s">
        <v>737</v>
      </c>
      <c r="H249" s="168">
        <v>28</v>
      </c>
      <c r="L249" s="165"/>
      <c r="M249" s="169"/>
      <c r="N249" s="170"/>
      <c r="O249" s="170"/>
      <c r="P249" s="170"/>
      <c r="Q249" s="170"/>
      <c r="R249" s="170"/>
      <c r="S249" s="170"/>
      <c r="T249" s="171"/>
      <c r="AT249" s="166" t="s">
        <v>171</v>
      </c>
      <c r="AU249" s="166" t="s">
        <v>81</v>
      </c>
      <c r="AV249" s="14" t="s">
        <v>81</v>
      </c>
      <c r="AW249" s="14" t="s">
        <v>31</v>
      </c>
      <c r="AX249" s="14" t="s">
        <v>74</v>
      </c>
      <c r="AY249" s="166" t="s">
        <v>160</v>
      </c>
    </row>
    <row r="250" spans="1:65" s="13" customFormat="1" x14ac:dyDescent="0.2">
      <c r="B250" s="159"/>
      <c r="D250" s="155" t="s">
        <v>171</v>
      </c>
      <c r="E250" s="160" t="s">
        <v>1</v>
      </c>
      <c r="F250" s="161" t="s">
        <v>761</v>
      </c>
      <c r="H250" s="160" t="s">
        <v>1</v>
      </c>
      <c r="L250" s="159"/>
      <c r="M250" s="162"/>
      <c r="N250" s="163"/>
      <c r="O250" s="163"/>
      <c r="P250" s="163"/>
      <c r="Q250" s="163"/>
      <c r="R250" s="163"/>
      <c r="S250" s="163"/>
      <c r="T250" s="164"/>
      <c r="AT250" s="160" t="s">
        <v>171</v>
      </c>
      <c r="AU250" s="160" t="s">
        <v>81</v>
      </c>
      <c r="AV250" s="13" t="s">
        <v>19</v>
      </c>
      <c r="AW250" s="13" t="s">
        <v>31</v>
      </c>
      <c r="AX250" s="13" t="s">
        <v>74</v>
      </c>
      <c r="AY250" s="160" t="s">
        <v>160</v>
      </c>
    </row>
    <row r="251" spans="1:65" s="14" customFormat="1" x14ac:dyDescent="0.2">
      <c r="B251" s="165"/>
      <c r="D251" s="155" t="s">
        <v>171</v>
      </c>
      <c r="E251" s="166" t="s">
        <v>1</v>
      </c>
      <c r="F251" s="167" t="s">
        <v>829</v>
      </c>
      <c r="H251" s="168">
        <v>15.086</v>
      </c>
      <c r="L251" s="165"/>
      <c r="M251" s="169"/>
      <c r="N251" s="170"/>
      <c r="O251" s="170"/>
      <c r="P251" s="170"/>
      <c r="Q251" s="170"/>
      <c r="R251" s="170"/>
      <c r="S251" s="170"/>
      <c r="T251" s="171"/>
      <c r="AT251" s="166" t="s">
        <v>171</v>
      </c>
      <c r="AU251" s="166" t="s">
        <v>81</v>
      </c>
      <c r="AV251" s="14" t="s">
        <v>81</v>
      </c>
      <c r="AW251" s="14" t="s">
        <v>31</v>
      </c>
      <c r="AX251" s="14" t="s">
        <v>74</v>
      </c>
      <c r="AY251" s="166" t="s">
        <v>160</v>
      </c>
    </row>
    <row r="252" spans="1:65" s="13" customFormat="1" x14ac:dyDescent="0.2">
      <c r="B252" s="159"/>
      <c r="D252" s="155" t="s">
        <v>171</v>
      </c>
      <c r="E252" s="160" t="s">
        <v>1</v>
      </c>
      <c r="F252" s="161" t="s">
        <v>763</v>
      </c>
      <c r="H252" s="160" t="s">
        <v>1</v>
      </c>
      <c r="L252" s="159"/>
      <c r="M252" s="162"/>
      <c r="N252" s="163"/>
      <c r="O252" s="163"/>
      <c r="P252" s="163"/>
      <c r="Q252" s="163"/>
      <c r="R252" s="163"/>
      <c r="S252" s="163"/>
      <c r="T252" s="164"/>
      <c r="AT252" s="160" t="s">
        <v>171</v>
      </c>
      <c r="AU252" s="160" t="s">
        <v>81</v>
      </c>
      <c r="AV252" s="13" t="s">
        <v>19</v>
      </c>
      <c r="AW252" s="13" t="s">
        <v>31</v>
      </c>
      <c r="AX252" s="13" t="s">
        <v>74</v>
      </c>
      <c r="AY252" s="160" t="s">
        <v>160</v>
      </c>
    </row>
    <row r="253" spans="1:65" s="14" customFormat="1" x14ac:dyDescent="0.2">
      <c r="B253" s="165"/>
      <c r="D253" s="155" t="s">
        <v>171</v>
      </c>
      <c r="E253" s="166" t="s">
        <v>1</v>
      </c>
      <c r="F253" s="167" t="s">
        <v>830</v>
      </c>
      <c r="H253" s="168">
        <v>8.5</v>
      </c>
      <c r="L253" s="165"/>
      <c r="M253" s="169"/>
      <c r="N253" s="170"/>
      <c r="O253" s="170"/>
      <c r="P253" s="170"/>
      <c r="Q253" s="170"/>
      <c r="R253" s="170"/>
      <c r="S253" s="170"/>
      <c r="T253" s="171"/>
      <c r="AT253" s="166" t="s">
        <v>171</v>
      </c>
      <c r="AU253" s="166" t="s">
        <v>81</v>
      </c>
      <c r="AV253" s="14" t="s">
        <v>81</v>
      </c>
      <c r="AW253" s="14" t="s">
        <v>31</v>
      </c>
      <c r="AX253" s="14" t="s">
        <v>74</v>
      </c>
      <c r="AY253" s="166" t="s">
        <v>160</v>
      </c>
    </row>
    <row r="254" spans="1:65" s="13" customFormat="1" x14ac:dyDescent="0.2">
      <c r="B254" s="159"/>
      <c r="D254" s="155" t="s">
        <v>171</v>
      </c>
      <c r="E254" s="160" t="s">
        <v>1</v>
      </c>
      <c r="F254" s="161" t="s">
        <v>530</v>
      </c>
      <c r="H254" s="160" t="s">
        <v>1</v>
      </c>
      <c r="L254" s="159"/>
      <c r="M254" s="162"/>
      <c r="N254" s="163"/>
      <c r="O254" s="163"/>
      <c r="P254" s="163"/>
      <c r="Q254" s="163"/>
      <c r="R254" s="163"/>
      <c r="S254" s="163"/>
      <c r="T254" s="164"/>
      <c r="AT254" s="160" t="s">
        <v>171</v>
      </c>
      <c r="AU254" s="160" t="s">
        <v>81</v>
      </c>
      <c r="AV254" s="13" t="s">
        <v>19</v>
      </c>
      <c r="AW254" s="13" t="s">
        <v>31</v>
      </c>
      <c r="AX254" s="13" t="s">
        <v>74</v>
      </c>
      <c r="AY254" s="160" t="s">
        <v>160</v>
      </c>
    </row>
    <row r="255" spans="1:65" s="14" customFormat="1" x14ac:dyDescent="0.2">
      <c r="B255" s="165"/>
      <c r="D255" s="155" t="s">
        <v>171</v>
      </c>
      <c r="E255" s="166" t="s">
        <v>1</v>
      </c>
      <c r="F255" s="167" t="s">
        <v>831</v>
      </c>
      <c r="H255" s="168">
        <v>10.55</v>
      </c>
      <c r="L255" s="165"/>
      <c r="M255" s="169"/>
      <c r="N255" s="170"/>
      <c r="O255" s="170"/>
      <c r="P255" s="170"/>
      <c r="Q255" s="170"/>
      <c r="R255" s="170"/>
      <c r="S255" s="170"/>
      <c r="T255" s="171"/>
      <c r="AT255" s="166" t="s">
        <v>171</v>
      </c>
      <c r="AU255" s="166" t="s">
        <v>81</v>
      </c>
      <c r="AV255" s="14" t="s">
        <v>81</v>
      </c>
      <c r="AW255" s="14" t="s">
        <v>31</v>
      </c>
      <c r="AX255" s="14" t="s">
        <v>74</v>
      </c>
      <c r="AY255" s="166" t="s">
        <v>160</v>
      </c>
    </row>
    <row r="256" spans="1:65" s="15" customFormat="1" x14ac:dyDescent="0.2">
      <c r="B256" s="172"/>
      <c r="D256" s="155" t="s">
        <v>171</v>
      </c>
      <c r="E256" s="173" t="s">
        <v>1</v>
      </c>
      <c r="F256" s="174" t="s">
        <v>176</v>
      </c>
      <c r="H256" s="175">
        <v>62.136000000000003</v>
      </c>
      <c r="L256" s="172"/>
      <c r="M256" s="176"/>
      <c r="N256" s="177"/>
      <c r="O256" s="177"/>
      <c r="P256" s="177"/>
      <c r="Q256" s="177"/>
      <c r="R256" s="177"/>
      <c r="S256" s="177"/>
      <c r="T256" s="178"/>
      <c r="AT256" s="173" t="s">
        <v>171</v>
      </c>
      <c r="AU256" s="173" t="s">
        <v>81</v>
      </c>
      <c r="AV256" s="15" t="s">
        <v>167</v>
      </c>
      <c r="AW256" s="15" t="s">
        <v>31</v>
      </c>
      <c r="AX256" s="15" t="s">
        <v>19</v>
      </c>
      <c r="AY256" s="173" t="s">
        <v>160</v>
      </c>
    </row>
    <row r="257" spans="1:65" s="2" customFormat="1" ht="24" customHeight="1" x14ac:dyDescent="0.2">
      <c r="A257" s="30"/>
      <c r="B257" s="142"/>
      <c r="C257" s="143" t="s">
        <v>344</v>
      </c>
      <c r="D257" s="143" t="s">
        <v>162</v>
      </c>
      <c r="E257" s="144" t="s">
        <v>832</v>
      </c>
      <c r="F257" s="145" t="s">
        <v>833</v>
      </c>
      <c r="G257" s="146" t="s">
        <v>179</v>
      </c>
      <c r="H257" s="147">
        <v>0.96299999999999997</v>
      </c>
      <c r="I257" s="148">
        <v>0</v>
      </c>
      <c r="J257" s="148">
        <f>ROUND(I257*H257,2)</f>
        <v>0</v>
      </c>
      <c r="K257" s="145" t="s">
        <v>166</v>
      </c>
      <c r="L257" s="31"/>
      <c r="M257" s="149" t="s">
        <v>1</v>
      </c>
      <c r="N257" s="150" t="s">
        <v>39</v>
      </c>
      <c r="O257" s="151">
        <v>0.27500000000000002</v>
      </c>
      <c r="P257" s="151">
        <f>O257*H257</f>
        <v>0.26482500000000003</v>
      </c>
      <c r="Q257" s="151">
        <v>2.052</v>
      </c>
      <c r="R257" s="151">
        <f>Q257*H257</f>
        <v>1.9760759999999999</v>
      </c>
      <c r="S257" s="151">
        <v>0</v>
      </c>
      <c r="T257" s="152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3" t="s">
        <v>167</v>
      </c>
      <c r="AT257" s="153" t="s">
        <v>162</v>
      </c>
      <c r="AU257" s="153" t="s">
        <v>81</v>
      </c>
      <c r="AY257" s="18" t="s">
        <v>160</v>
      </c>
      <c r="BE257" s="154">
        <f>IF(N257="základní",J257,0)</f>
        <v>0</v>
      </c>
      <c r="BF257" s="154">
        <f>IF(N257="snížená",J257,0)</f>
        <v>0</v>
      </c>
      <c r="BG257" s="154">
        <f>IF(N257="zákl. přenesená",J257,0)</f>
        <v>0</v>
      </c>
      <c r="BH257" s="154">
        <f>IF(N257="sníž. přenesená",J257,0)</f>
        <v>0</v>
      </c>
      <c r="BI257" s="154">
        <f>IF(N257="nulová",J257,0)</f>
        <v>0</v>
      </c>
      <c r="BJ257" s="18" t="s">
        <v>19</v>
      </c>
      <c r="BK257" s="154">
        <f>ROUND(I257*H257,2)</f>
        <v>0</v>
      </c>
      <c r="BL257" s="18" t="s">
        <v>167</v>
      </c>
      <c r="BM257" s="153" t="s">
        <v>834</v>
      </c>
    </row>
    <row r="258" spans="1:65" s="2" customFormat="1" ht="19.5" x14ac:dyDescent="0.2">
      <c r="A258" s="30"/>
      <c r="B258" s="31"/>
      <c r="C258" s="30"/>
      <c r="D258" s="155" t="s">
        <v>169</v>
      </c>
      <c r="E258" s="30"/>
      <c r="F258" s="156" t="s">
        <v>835</v>
      </c>
      <c r="G258" s="30"/>
      <c r="H258" s="30"/>
      <c r="I258" s="30"/>
      <c r="J258" s="30"/>
      <c r="K258" s="30"/>
      <c r="L258" s="31"/>
      <c r="M258" s="157"/>
      <c r="N258" s="158"/>
      <c r="O258" s="56"/>
      <c r="P258" s="56"/>
      <c r="Q258" s="56"/>
      <c r="R258" s="56"/>
      <c r="S258" s="56"/>
      <c r="T258" s="57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T258" s="18" t="s">
        <v>169</v>
      </c>
      <c r="AU258" s="18" t="s">
        <v>81</v>
      </c>
    </row>
    <row r="259" spans="1:65" s="13" customFormat="1" x14ac:dyDescent="0.2">
      <c r="B259" s="159"/>
      <c r="D259" s="155" t="s">
        <v>171</v>
      </c>
      <c r="E259" s="160" t="s">
        <v>1</v>
      </c>
      <c r="F259" s="161" t="s">
        <v>836</v>
      </c>
      <c r="H259" s="160" t="s">
        <v>1</v>
      </c>
      <c r="L259" s="159"/>
      <c r="M259" s="162"/>
      <c r="N259" s="163"/>
      <c r="O259" s="163"/>
      <c r="P259" s="163"/>
      <c r="Q259" s="163"/>
      <c r="R259" s="163"/>
      <c r="S259" s="163"/>
      <c r="T259" s="164"/>
      <c r="AT259" s="160" t="s">
        <v>171</v>
      </c>
      <c r="AU259" s="160" t="s">
        <v>81</v>
      </c>
      <c r="AV259" s="13" t="s">
        <v>19</v>
      </c>
      <c r="AW259" s="13" t="s">
        <v>31</v>
      </c>
      <c r="AX259" s="13" t="s">
        <v>74</v>
      </c>
      <c r="AY259" s="160" t="s">
        <v>160</v>
      </c>
    </row>
    <row r="260" spans="1:65" s="14" customFormat="1" x14ac:dyDescent="0.2">
      <c r="B260" s="165"/>
      <c r="D260" s="155" t="s">
        <v>171</v>
      </c>
      <c r="E260" s="166" t="s">
        <v>1</v>
      </c>
      <c r="F260" s="167" t="s">
        <v>837</v>
      </c>
      <c r="H260" s="168">
        <v>0.57299999999999995</v>
      </c>
      <c r="L260" s="165"/>
      <c r="M260" s="169"/>
      <c r="N260" s="170"/>
      <c r="O260" s="170"/>
      <c r="P260" s="170"/>
      <c r="Q260" s="170"/>
      <c r="R260" s="170"/>
      <c r="S260" s="170"/>
      <c r="T260" s="171"/>
      <c r="AT260" s="166" t="s">
        <v>171</v>
      </c>
      <c r="AU260" s="166" t="s">
        <v>81</v>
      </c>
      <c r="AV260" s="14" t="s">
        <v>81</v>
      </c>
      <c r="AW260" s="14" t="s">
        <v>31</v>
      </c>
      <c r="AX260" s="14" t="s">
        <v>74</v>
      </c>
      <c r="AY260" s="166" t="s">
        <v>160</v>
      </c>
    </row>
    <row r="261" spans="1:65" s="13" customFormat="1" x14ac:dyDescent="0.2">
      <c r="B261" s="159"/>
      <c r="D261" s="155" t="s">
        <v>171</v>
      </c>
      <c r="E261" s="160" t="s">
        <v>1</v>
      </c>
      <c r="F261" s="161" t="s">
        <v>174</v>
      </c>
      <c r="H261" s="160" t="s">
        <v>1</v>
      </c>
      <c r="L261" s="159"/>
      <c r="M261" s="162"/>
      <c r="N261" s="163"/>
      <c r="O261" s="163"/>
      <c r="P261" s="163"/>
      <c r="Q261" s="163"/>
      <c r="R261" s="163"/>
      <c r="S261" s="163"/>
      <c r="T261" s="164"/>
      <c r="AT261" s="160" t="s">
        <v>171</v>
      </c>
      <c r="AU261" s="160" t="s">
        <v>81</v>
      </c>
      <c r="AV261" s="13" t="s">
        <v>19</v>
      </c>
      <c r="AW261" s="13" t="s">
        <v>31</v>
      </c>
      <c r="AX261" s="13" t="s">
        <v>74</v>
      </c>
      <c r="AY261" s="160" t="s">
        <v>160</v>
      </c>
    </row>
    <row r="262" spans="1:65" s="14" customFormat="1" x14ac:dyDescent="0.2">
      <c r="B262" s="165"/>
      <c r="D262" s="155" t="s">
        <v>171</v>
      </c>
      <c r="E262" s="166" t="s">
        <v>1</v>
      </c>
      <c r="F262" s="167" t="s">
        <v>838</v>
      </c>
      <c r="H262" s="168">
        <v>0.39</v>
      </c>
      <c r="L262" s="165"/>
      <c r="M262" s="169"/>
      <c r="N262" s="170"/>
      <c r="O262" s="170"/>
      <c r="P262" s="170"/>
      <c r="Q262" s="170"/>
      <c r="R262" s="170"/>
      <c r="S262" s="170"/>
      <c r="T262" s="171"/>
      <c r="AT262" s="166" t="s">
        <v>171</v>
      </c>
      <c r="AU262" s="166" t="s">
        <v>81</v>
      </c>
      <c r="AV262" s="14" t="s">
        <v>81</v>
      </c>
      <c r="AW262" s="14" t="s">
        <v>31</v>
      </c>
      <c r="AX262" s="14" t="s">
        <v>74</v>
      </c>
      <c r="AY262" s="166" t="s">
        <v>160</v>
      </c>
    </row>
    <row r="263" spans="1:65" s="15" customFormat="1" x14ac:dyDescent="0.2">
      <c r="B263" s="172"/>
      <c r="D263" s="155" t="s">
        <v>171</v>
      </c>
      <c r="E263" s="173" t="s">
        <v>1</v>
      </c>
      <c r="F263" s="174" t="s">
        <v>176</v>
      </c>
      <c r="H263" s="175">
        <v>0.96299999999999997</v>
      </c>
      <c r="L263" s="172"/>
      <c r="M263" s="176"/>
      <c r="N263" s="177"/>
      <c r="O263" s="177"/>
      <c r="P263" s="177"/>
      <c r="Q263" s="177"/>
      <c r="R263" s="177"/>
      <c r="S263" s="177"/>
      <c r="T263" s="178"/>
      <c r="AT263" s="173" t="s">
        <v>171</v>
      </c>
      <c r="AU263" s="173" t="s">
        <v>81</v>
      </c>
      <c r="AV263" s="15" t="s">
        <v>167</v>
      </c>
      <c r="AW263" s="15" t="s">
        <v>31</v>
      </c>
      <c r="AX263" s="15" t="s">
        <v>19</v>
      </c>
      <c r="AY263" s="173" t="s">
        <v>160</v>
      </c>
    </row>
    <row r="264" spans="1:65" s="2" customFormat="1" ht="24" customHeight="1" x14ac:dyDescent="0.2">
      <c r="A264" s="30"/>
      <c r="B264" s="142"/>
      <c r="C264" s="143" t="s">
        <v>351</v>
      </c>
      <c r="D264" s="143" t="s">
        <v>162</v>
      </c>
      <c r="E264" s="144" t="s">
        <v>482</v>
      </c>
      <c r="F264" s="145" t="s">
        <v>483</v>
      </c>
      <c r="G264" s="146" t="s">
        <v>165</v>
      </c>
      <c r="H264" s="147">
        <v>62.136000000000003</v>
      </c>
      <c r="I264" s="148">
        <v>0</v>
      </c>
      <c r="J264" s="148">
        <f>ROUND(I264*H264,2)</f>
        <v>0</v>
      </c>
      <c r="K264" s="145" t="s">
        <v>166</v>
      </c>
      <c r="L264" s="31"/>
      <c r="M264" s="149" t="s">
        <v>1</v>
      </c>
      <c r="N264" s="150" t="s">
        <v>39</v>
      </c>
      <c r="O264" s="151">
        <v>1.95</v>
      </c>
      <c r="P264" s="151">
        <f>O264*H264</f>
        <v>121.1652</v>
      </c>
      <c r="Q264" s="151">
        <v>1.031199</v>
      </c>
      <c r="R264" s="151">
        <f>Q264*H264</f>
        <v>64.074581064</v>
      </c>
      <c r="S264" s="151">
        <v>0</v>
      </c>
      <c r="T264" s="152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3" t="s">
        <v>167</v>
      </c>
      <c r="AT264" s="153" t="s">
        <v>162</v>
      </c>
      <c r="AU264" s="153" t="s">
        <v>81</v>
      </c>
      <c r="AY264" s="18" t="s">
        <v>160</v>
      </c>
      <c r="BE264" s="154">
        <f>IF(N264="základní",J264,0)</f>
        <v>0</v>
      </c>
      <c r="BF264" s="154">
        <f>IF(N264="snížená",J264,0)</f>
        <v>0</v>
      </c>
      <c r="BG264" s="154">
        <f>IF(N264="zákl. přenesená",J264,0)</f>
        <v>0</v>
      </c>
      <c r="BH264" s="154">
        <f>IF(N264="sníž. přenesená",J264,0)</f>
        <v>0</v>
      </c>
      <c r="BI264" s="154">
        <f>IF(N264="nulová",J264,0)</f>
        <v>0</v>
      </c>
      <c r="BJ264" s="18" t="s">
        <v>19</v>
      </c>
      <c r="BK264" s="154">
        <f>ROUND(I264*H264,2)</f>
        <v>0</v>
      </c>
      <c r="BL264" s="18" t="s">
        <v>167</v>
      </c>
      <c r="BM264" s="153" t="s">
        <v>839</v>
      </c>
    </row>
    <row r="265" spans="1:65" s="2" customFormat="1" ht="29.25" x14ac:dyDescent="0.2">
      <c r="A265" s="30"/>
      <c r="B265" s="31"/>
      <c r="C265" s="30"/>
      <c r="D265" s="155" t="s">
        <v>169</v>
      </c>
      <c r="E265" s="30"/>
      <c r="F265" s="156" t="s">
        <v>485</v>
      </c>
      <c r="G265" s="30"/>
      <c r="H265" s="30"/>
      <c r="I265" s="30"/>
      <c r="J265" s="30"/>
      <c r="K265" s="30"/>
      <c r="L265" s="31"/>
      <c r="M265" s="157"/>
      <c r="N265" s="158"/>
      <c r="O265" s="56"/>
      <c r="P265" s="56"/>
      <c r="Q265" s="56"/>
      <c r="R265" s="56"/>
      <c r="S265" s="56"/>
      <c r="T265" s="57"/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T265" s="18" t="s">
        <v>169</v>
      </c>
      <c r="AU265" s="18" t="s">
        <v>81</v>
      </c>
    </row>
    <row r="266" spans="1:65" s="13" customFormat="1" x14ac:dyDescent="0.2">
      <c r="B266" s="159"/>
      <c r="D266" s="155" t="s">
        <v>171</v>
      </c>
      <c r="E266" s="160" t="s">
        <v>1</v>
      </c>
      <c r="F266" s="161" t="s">
        <v>736</v>
      </c>
      <c r="H266" s="160" t="s">
        <v>1</v>
      </c>
      <c r="L266" s="159"/>
      <c r="M266" s="162"/>
      <c r="N266" s="163"/>
      <c r="O266" s="163"/>
      <c r="P266" s="163"/>
      <c r="Q266" s="163"/>
      <c r="R266" s="163"/>
      <c r="S266" s="163"/>
      <c r="T266" s="164"/>
      <c r="AT266" s="160" t="s">
        <v>171</v>
      </c>
      <c r="AU266" s="160" t="s">
        <v>81</v>
      </c>
      <c r="AV266" s="13" t="s">
        <v>19</v>
      </c>
      <c r="AW266" s="13" t="s">
        <v>31</v>
      </c>
      <c r="AX266" s="13" t="s">
        <v>74</v>
      </c>
      <c r="AY266" s="160" t="s">
        <v>160</v>
      </c>
    </row>
    <row r="267" spans="1:65" s="14" customFormat="1" x14ac:dyDescent="0.2">
      <c r="B267" s="165"/>
      <c r="D267" s="155" t="s">
        <v>171</v>
      </c>
      <c r="E267" s="166" t="s">
        <v>1</v>
      </c>
      <c r="F267" s="167" t="s">
        <v>737</v>
      </c>
      <c r="H267" s="168">
        <v>28</v>
      </c>
      <c r="L267" s="165"/>
      <c r="M267" s="169"/>
      <c r="N267" s="170"/>
      <c r="O267" s="170"/>
      <c r="P267" s="170"/>
      <c r="Q267" s="170"/>
      <c r="R267" s="170"/>
      <c r="S267" s="170"/>
      <c r="T267" s="171"/>
      <c r="AT267" s="166" t="s">
        <v>171</v>
      </c>
      <c r="AU267" s="166" t="s">
        <v>81</v>
      </c>
      <c r="AV267" s="14" t="s">
        <v>81</v>
      </c>
      <c r="AW267" s="14" t="s">
        <v>31</v>
      </c>
      <c r="AX267" s="14" t="s">
        <v>74</v>
      </c>
      <c r="AY267" s="166" t="s">
        <v>160</v>
      </c>
    </row>
    <row r="268" spans="1:65" s="13" customFormat="1" x14ac:dyDescent="0.2">
      <c r="B268" s="159"/>
      <c r="D268" s="155" t="s">
        <v>171</v>
      </c>
      <c r="E268" s="160" t="s">
        <v>1</v>
      </c>
      <c r="F268" s="161" t="s">
        <v>761</v>
      </c>
      <c r="H268" s="160" t="s">
        <v>1</v>
      </c>
      <c r="L268" s="159"/>
      <c r="M268" s="162"/>
      <c r="N268" s="163"/>
      <c r="O268" s="163"/>
      <c r="P268" s="163"/>
      <c r="Q268" s="163"/>
      <c r="R268" s="163"/>
      <c r="S268" s="163"/>
      <c r="T268" s="164"/>
      <c r="AT268" s="160" t="s">
        <v>171</v>
      </c>
      <c r="AU268" s="160" t="s">
        <v>81</v>
      </c>
      <c r="AV268" s="13" t="s">
        <v>19</v>
      </c>
      <c r="AW268" s="13" t="s">
        <v>31</v>
      </c>
      <c r="AX268" s="13" t="s">
        <v>74</v>
      </c>
      <c r="AY268" s="160" t="s">
        <v>160</v>
      </c>
    </row>
    <row r="269" spans="1:65" s="14" customFormat="1" x14ac:dyDescent="0.2">
      <c r="B269" s="165"/>
      <c r="D269" s="155" t="s">
        <v>171</v>
      </c>
      <c r="E269" s="166" t="s">
        <v>1</v>
      </c>
      <c r="F269" s="167" t="s">
        <v>829</v>
      </c>
      <c r="H269" s="168">
        <v>15.086</v>
      </c>
      <c r="L269" s="165"/>
      <c r="M269" s="169"/>
      <c r="N269" s="170"/>
      <c r="O269" s="170"/>
      <c r="P269" s="170"/>
      <c r="Q269" s="170"/>
      <c r="R269" s="170"/>
      <c r="S269" s="170"/>
      <c r="T269" s="171"/>
      <c r="AT269" s="166" t="s">
        <v>171</v>
      </c>
      <c r="AU269" s="166" t="s">
        <v>81</v>
      </c>
      <c r="AV269" s="14" t="s">
        <v>81</v>
      </c>
      <c r="AW269" s="14" t="s">
        <v>31</v>
      </c>
      <c r="AX269" s="14" t="s">
        <v>74</v>
      </c>
      <c r="AY269" s="166" t="s">
        <v>160</v>
      </c>
    </row>
    <row r="270" spans="1:65" s="13" customFormat="1" x14ac:dyDescent="0.2">
      <c r="B270" s="159"/>
      <c r="D270" s="155" t="s">
        <v>171</v>
      </c>
      <c r="E270" s="160" t="s">
        <v>1</v>
      </c>
      <c r="F270" s="161" t="s">
        <v>763</v>
      </c>
      <c r="H270" s="160" t="s">
        <v>1</v>
      </c>
      <c r="L270" s="159"/>
      <c r="M270" s="162"/>
      <c r="N270" s="163"/>
      <c r="O270" s="163"/>
      <c r="P270" s="163"/>
      <c r="Q270" s="163"/>
      <c r="R270" s="163"/>
      <c r="S270" s="163"/>
      <c r="T270" s="164"/>
      <c r="AT270" s="160" t="s">
        <v>171</v>
      </c>
      <c r="AU270" s="160" t="s">
        <v>81</v>
      </c>
      <c r="AV270" s="13" t="s">
        <v>19</v>
      </c>
      <c r="AW270" s="13" t="s">
        <v>31</v>
      </c>
      <c r="AX270" s="13" t="s">
        <v>74</v>
      </c>
      <c r="AY270" s="160" t="s">
        <v>160</v>
      </c>
    </row>
    <row r="271" spans="1:65" s="14" customFormat="1" x14ac:dyDescent="0.2">
      <c r="B271" s="165"/>
      <c r="D271" s="155" t="s">
        <v>171</v>
      </c>
      <c r="E271" s="166" t="s">
        <v>1</v>
      </c>
      <c r="F271" s="167" t="s">
        <v>830</v>
      </c>
      <c r="H271" s="168">
        <v>8.5</v>
      </c>
      <c r="L271" s="165"/>
      <c r="M271" s="169"/>
      <c r="N271" s="170"/>
      <c r="O271" s="170"/>
      <c r="P271" s="170"/>
      <c r="Q271" s="170"/>
      <c r="R271" s="170"/>
      <c r="S271" s="170"/>
      <c r="T271" s="171"/>
      <c r="AT271" s="166" t="s">
        <v>171</v>
      </c>
      <c r="AU271" s="166" t="s">
        <v>81</v>
      </c>
      <c r="AV271" s="14" t="s">
        <v>81</v>
      </c>
      <c r="AW271" s="14" t="s">
        <v>31</v>
      </c>
      <c r="AX271" s="14" t="s">
        <v>74</v>
      </c>
      <c r="AY271" s="166" t="s">
        <v>160</v>
      </c>
    </row>
    <row r="272" spans="1:65" s="13" customFormat="1" x14ac:dyDescent="0.2">
      <c r="B272" s="159"/>
      <c r="D272" s="155" t="s">
        <v>171</v>
      </c>
      <c r="E272" s="160" t="s">
        <v>1</v>
      </c>
      <c r="F272" s="161" t="s">
        <v>530</v>
      </c>
      <c r="H272" s="160" t="s">
        <v>1</v>
      </c>
      <c r="L272" s="159"/>
      <c r="M272" s="162"/>
      <c r="N272" s="163"/>
      <c r="O272" s="163"/>
      <c r="P272" s="163"/>
      <c r="Q272" s="163"/>
      <c r="R272" s="163"/>
      <c r="S272" s="163"/>
      <c r="T272" s="164"/>
      <c r="AT272" s="160" t="s">
        <v>171</v>
      </c>
      <c r="AU272" s="160" t="s">
        <v>81</v>
      </c>
      <c r="AV272" s="13" t="s">
        <v>19</v>
      </c>
      <c r="AW272" s="13" t="s">
        <v>31</v>
      </c>
      <c r="AX272" s="13" t="s">
        <v>74</v>
      </c>
      <c r="AY272" s="160" t="s">
        <v>160</v>
      </c>
    </row>
    <row r="273" spans="1:65" s="14" customFormat="1" x14ac:dyDescent="0.2">
      <c r="B273" s="165"/>
      <c r="D273" s="155" t="s">
        <v>171</v>
      </c>
      <c r="E273" s="166" t="s">
        <v>1</v>
      </c>
      <c r="F273" s="167" t="s">
        <v>831</v>
      </c>
      <c r="H273" s="168">
        <v>10.55</v>
      </c>
      <c r="L273" s="165"/>
      <c r="M273" s="169"/>
      <c r="N273" s="170"/>
      <c r="O273" s="170"/>
      <c r="P273" s="170"/>
      <c r="Q273" s="170"/>
      <c r="R273" s="170"/>
      <c r="S273" s="170"/>
      <c r="T273" s="171"/>
      <c r="AT273" s="166" t="s">
        <v>171</v>
      </c>
      <c r="AU273" s="166" t="s">
        <v>81</v>
      </c>
      <c r="AV273" s="14" t="s">
        <v>81</v>
      </c>
      <c r="AW273" s="14" t="s">
        <v>31</v>
      </c>
      <c r="AX273" s="14" t="s">
        <v>74</v>
      </c>
      <c r="AY273" s="166" t="s">
        <v>160</v>
      </c>
    </row>
    <row r="274" spans="1:65" s="15" customFormat="1" x14ac:dyDescent="0.2">
      <c r="B274" s="172"/>
      <c r="D274" s="155" t="s">
        <v>171</v>
      </c>
      <c r="E274" s="173" t="s">
        <v>1</v>
      </c>
      <c r="F274" s="174" t="s">
        <v>176</v>
      </c>
      <c r="H274" s="175">
        <v>62.136000000000003</v>
      </c>
      <c r="L274" s="172"/>
      <c r="M274" s="176"/>
      <c r="N274" s="177"/>
      <c r="O274" s="177"/>
      <c r="P274" s="177"/>
      <c r="Q274" s="177"/>
      <c r="R274" s="177"/>
      <c r="S274" s="177"/>
      <c r="T274" s="178"/>
      <c r="AT274" s="173" t="s">
        <v>171</v>
      </c>
      <c r="AU274" s="173" t="s">
        <v>81</v>
      </c>
      <c r="AV274" s="15" t="s">
        <v>167</v>
      </c>
      <c r="AW274" s="15" t="s">
        <v>31</v>
      </c>
      <c r="AX274" s="15" t="s">
        <v>19</v>
      </c>
      <c r="AY274" s="173" t="s">
        <v>160</v>
      </c>
    </row>
    <row r="275" spans="1:65" s="2" customFormat="1" ht="24" customHeight="1" x14ac:dyDescent="0.2">
      <c r="A275" s="30"/>
      <c r="B275" s="142"/>
      <c r="C275" s="143" t="s">
        <v>356</v>
      </c>
      <c r="D275" s="143" t="s">
        <v>162</v>
      </c>
      <c r="E275" s="144" t="s">
        <v>363</v>
      </c>
      <c r="F275" s="145" t="s">
        <v>364</v>
      </c>
      <c r="G275" s="146" t="s">
        <v>245</v>
      </c>
      <c r="H275" s="147">
        <v>0.36699999999999999</v>
      </c>
      <c r="I275" s="148">
        <v>0</v>
      </c>
      <c r="J275" s="148">
        <f>ROUND(I275*H275,2)</f>
        <v>0</v>
      </c>
      <c r="K275" s="145" t="s">
        <v>166</v>
      </c>
      <c r="L275" s="31"/>
      <c r="M275" s="149" t="s">
        <v>1</v>
      </c>
      <c r="N275" s="150" t="s">
        <v>39</v>
      </c>
      <c r="O275" s="151">
        <v>13.507999999999999</v>
      </c>
      <c r="P275" s="151">
        <f>O275*H275</f>
        <v>4.9574359999999995</v>
      </c>
      <c r="Q275" s="151">
        <v>1.0597380000000001</v>
      </c>
      <c r="R275" s="151">
        <f>Q275*H275</f>
        <v>0.38892384600000002</v>
      </c>
      <c r="S275" s="151">
        <v>0</v>
      </c>
      <c r="T275" s="152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53" t="s">
        <v>167</v>
      </c>
      <c r="AT275" s="153" t="s">
        <v>162</v>
      </c>
      <c r="AU275" s="153" t="s">
        <v>81</v>
      </c>
      <c r="AY275" s="18" t="s">
        <v>160</v>
      </c>
      <c r="BE275" s="154">
        <f>IF(N275="základní",J275,0)</f>
        <v>0</v>
      </c>
      <c r="BF275" s="154">
        <f>IF(N275="snížená",J275,0)</f>
        <v>0</v>
      </c>
      <c r="BG275" s="154">
        <f>IF(N275="zákl. přenesená",J275,0)</f>
        <v>0</v>
      </c>
      <c r="BH275" s="154">
        <f>IF(N275="sníž. přenesená",J275,0)</f>
        <v>0</v>
      </c>
      <c r="BI275" s="154">
        <f>IF(N275="nulová",J275,0)</f>
        <v>0</v>
      </c>
      <c r="BJ275" s="18" t="s">
        <v>19</v>
      </c>
      <c r="BK275" s="154">
        <f>ROUND(I275*H275,2)</f>
        <v>0</v>
      </c>
      <c r="BL275" s="18" t="s">
        <v>167</v>
      </c>
      <c r="BM275" s="153" t="s">
        <v>840</v>
      </c>
    </row>
    <row r="276" spans="1:65" s="2" customFormat="1" ht="19.5" x14ac:dyDescent="0.2">
      <c r="A276" s="30"/>
      <c r="B276" s="31"/>
      <c r="C276" s="30"/>
      <c r="D276" s="155" t="s">
        <v>169</v>
      </c>
      <c r="E276" s="30"/>
      <c r="F276" s="156" t="s">
        <v>366</v>
      </c>
      <c r="G276" s="30"/>
      <c r="H276" s="30"/>
      <c r="I276" s="30"/>
      <c r="J276" s="30"/>
      <c r="K276" s="30"/>
      <c r="L276" s="31"/>
      <c r="M276" s="157"/>
      <c r="N276" s="158"/>
      <c r="O276" s="56"/>
      <c r="P276" s="56"/>
      <c r="Q276" s="56"/>
      <c r="R276" s="56"/>
      <c r="S276" s="56"/>
      <c r="T276" s="57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T276" s="18" t="s">
        <v>169</v>
      </c>
      <c r="AU276" s="18" t="s">
        <v>81</v>
      </c>
    </row>
    <row r="277" spans="1:65" s="13" customFormat="1" x14ac:dyDescent="0.2">
      <c r="B277" s="159"/>
      <c r="D277" s="155" t="s">
        <v>171</v>
      </c>
      <c r="E277" s="160" t="s">
        <v>1</v>
      </c>
      <c r="F277" s="161" t="s">
        <v>841</v>
      </c>
      <c r="H277" s="160" t="s">
        <v>1</v>
      </c>
      <c r="L277" s="159"/>
      <c r="M277" s="162"/>
      <c r="N277" s="163"/>
      <c r="O277" s="163"/>
      <c r="P277" s="163"/>
      <c r="Q277" s="163"/>
      <c r="R277" s="163"/>
      <c r="S277" s="163"/>
      <c r="T277" s="164"/>
      <c r="AT277" s="160" t="s">
        <v>171</v>
      </c>
      <c r="AU277" s="160" t="s">
        <v>81</v>
      </c>
      <c r="AV277" s="13" t="s">
        <v>19</v>
      </c>
      <c r="AW277" s="13" t="s">
        <v>31</v>
      </c>
      <c r="AX277" s="13" t="s">
        <v>74</v>
      </c>
      <c r="AY277" s="160" t="s">
        <v>160</v>
      </c>
    </row>
    <row r="278" spans="1:65" s="14" customFormat="1" x14ac:dyDescent="0.2">
      <c r="B278" s="165"/>
      <c r="D278" s="155" t="s">
        <v>171</v>
      </c>
      <c r="E278" s="166" t="s">
        <v>1</v>
      </c>
      <c r="F278" s="167" t="s">
        <v>842</v>
      </c>
      <c r="H278" s="168">
        <v>0.36699999999999999</v>
      </c>
      <c r="L278" s="165"/>
      <c r="M278" s="169"/>
      <c r="N278" s="170"/>
      <c r="O278" s="170"/>
      <c r="P278" s="170"/>
      <c r="Q278" s="170"/>
      <c r="R278" s="170"/>
      <c r="S278" s="170"/>
      <c r="T278" s="171"/>
      <c r="AT278" s="166" t="s">
        <v>171</v>
      </c>
      <c r="AU278" s="166" t="s">
        <v>81</v>
      </c>
      <c r="AV278" s="14" t="s">
        <v>81</v>
      </c>
      <c r="AW278" s="14" t="s">
        <v>31</v>
      </c>
      <c r="AX278" s="14" t="s">
        <v>74</v>
      </c>
      <c r="AY278" s="166" t="s">
        <v>160</v>
      </c>
    </row>
    <row r="279" spans="1:65" s="15" customFormat="1" x14ac:dyDescent="0.2">
      <c r="B279" s="172"/>
      <c r="D279" s="155" t="s">
        <v>171</v>
      </c>
      <c r="E279" s="173" t="s">
        <v>1</v>
      </c>
      <c r="F279" s="174" t="s">
        <v>176</v>
      </c>
      <c r="H279" s="175">
        <v>0.36699999999999999</v>
      </c>
      <c r="L279" s="172"/>
      <c r="M279" s="176"/>
      <c r="N279" s="177"/>
      <c r="O279" s="177"/>
      <c r="P279" s="177"/>
      <c r="Q279" s="177"/>
      <c r="R279" s="177"/>
      <c r="S279" s="177"/>
      <c r="T279" s="178"/>
      <c r="AT279" s="173" t="s">
        <v>171</v>
      </c>
      <c r="AU279" s="173" t="s">
        <v>81</v>
      </c>
      <c r="AV279" s="15" t="s">
        <v>167</v>
      </c>
      <c r="AW279" s="15" t="s">
        <v>31</v>
      </c>
      <c r="AX279" s="15" t="s">
        <v>19</v>
      </c>
      <c r="AY279" s="173" t="s">
        <v>160</v>
      </c>
    </row>
    <row r="280" spans="1:65" s="12" customFormat="1" ht="22.9" customHeight="1" x14ac:dyDescent="0.2">
      <c r="B280" s="130"/>
      <c r="D280" s="131" t="s">
        <v>73</v>
      </c>
      <c r="E280" s="140" t="s">
        <v>205</v>
      </c>
      <c r="F280" s="140" t="s">
        <v>843</v>
      </c>
      <c r="J280" s="141">
        <f>BK280</f>
        <v>0</v>
      </c>
      <c r="L280" s="130"/>
      <c r="M280" s="134"/>
      <c r="N280" s="135"/>
      <c r="O280" s="135"/>
      <c r="P280" s="136">
        <f>SUM(P281:P295)</f>
        <v>27.446615999999999</v>
      </c>
      <c r="Q280" s="135"/>
      <c r="R280" s="136">
        <f>SUM(R281:R295)</f>
        <v>0.76031875510000002</v>
      </c>
      <c r="S280" s="135"/>
      <c r="T280" s="137">
        <f>SUM(T281:T295)</f>
        <v>0.83272499999999994</v>
      </c>
      <c r="AR280" s="131" t="s">
        <v>19</v>
      </c>
      <c r="AT280" s="138" t="s">
        <v>73</v>
      </c>
      <c r="AU280" s="138" t="s">
        <v>19</v>
      </c>
      <c r="AY280" s="131" t="s">
        <v>160</v>
      </c>
      <c r="BK280" s="139">
        <f>SUM(BK281:BK295)</f>
        <v>0</v>
      </c>
    </row>
    <row r="281" spans="1:65" s="2" customFormat="1" ht="24" customHeight="1" x14ac:dyDescent="0.2">
      <c r="A281" s="30"/>
      <c r="B281" s="142"/>
      <c r="C281" s="143" t="s">
        <v>362</v>
      </c>
      <c r="D281" s="143" t="s">
        <v>162</v>
      </c>
      <c r="E281" s="144" t="s">
        <v>844</v>
      </c>
      <c r="F281" s="145" t="s">
        <v>845</v>
      </c>
      <c r="G281" s="146" t="s">
        <v>165</v>
      </c>
      <c r="H281" s="147">
        <v>11.103</v>
      </c>
      <c r="I281" s="148">
        <v>0</v>
      </c>
      <c r="J281" s="148">
        <f>ROUND(I281*H281,2)</f>
        <v>0</v>
      </c>
      <c r="K281" s="145" t="s">
        <v>166</v>
      </c>
      <c r="L281" s="31"/>
      <c r="M281" s="149" t="s">
        <v>1</v>
      </c>
      <c r="N281" s="150" t="s">
        <v>39</v>
      </c>
      <c r="O281" s="151">
        <v>2.472</v>
      </c>
      <c r="P281" s="151">
        <f>O281*H281</f>
        <v>27.446615999999999</v>
      </c>
      <c r="Q281" s="151">
        <v>6.6961699999999999E-2</v>
      </c>
      <c r="R281" s="151">
        <f>Q281*H281</f>
        <v>0.74347575509999997</v>
      </c>
      <c r="S281" s="151">
        <v>7.4999999999999997E-2</v>
      </c>
      <c r="T281" s="152">
        <f>S281*H281</f>
        <v>0.83272499999999994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53" t="s">
        <v>167</v>
      </c>
      <c r="AT281" s="153" t="s">
        <v>162</v>
      </c>
      <c r="AU281" s="153" t="s">
        <v>81</v>
      </c>
      <c r="AY281" s="18" t="s">
        <v>160</v>
      </c>
      <c r="BE281" s="154">
        <f>IF(N281="základní",J281,0)</f>
        <v>0</v>
      </c>
      <c r="BF281" s="154">
        <f>IF(N281="snížená",J281,0)</f>
        <v>0</v>
      </c>
      <c r="BG281" s="154">
        <f>IF(N281="zákl. přenesená",J281,0)</f>
        <v>0</v>
      </c>
      <c r="BH281" s="154">
        <f>IF(N281="sníž. přenesená",J281,0)</f>
        <v>0</v>
      </c>
      <c r="BI281" s="154">
        <f>IF(N281="nulová",J281,0)</f>
        <v>0</v>
      </c>
      <c r="BJ281" s="18" t="s">
        <v>19</v>
      </c>
      <c r="BK281" s="154">
        <f>ROUND(I281*H281,2)</f>
        <v>0</v>
      </c>
      <c r="BL281" s="18" t="s">
        <v>167</v>
      </c>
      <c r="BM281" s="153" t="s">
        <v>846</v>
      </c>
    </row>
    <row r="282" spans="1:65" s="2" customFormat="1" ht="29.25" x14ac:dyDescent="0.2">
      <c r="A282" s="30"/>
      <c r="B282" s="31"/>
      <c r="C282" s="30"/>
      <c r="D282" s="155" t="s">
        <v>169</v>
      </c>
      <c r="E282" s="30"/>
      <c r="F282" s="156" t="s">
        <v>847</v>
      </c>
      <c r="G282" s="30"/>
      <c r="H282" s="30"/>
      <c r="I282" s="30"/>
      <c r="J282" s="30"/>
      <c r="K282" s="30"/>
      <c r="L282" s="31"/>
      <c r="M282" s="157"/>
      <c r="N282" s="158"/>
      <c r="O282" s="56"/>
      <c r="P282" s="56"/>
      <c r="Q282" s="56"/>
      <c r="R282" s="56"/>
      <c r="S282" s="56"/>
      <c r="T282" s="57"/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T282" s="18" t="s">
        <v>169</v>
      </c>
      <c r="AU282" s="18" t="s">
        <v>81</v>
      </c>
    </row>
    <row r="283" spans="1:65" s="13" customFormat="1" x14ac:dyDescent="0.2">
      <c r="B283" s="159"/>
      <c r="D283" s="155" t="s">
        <v>171</v>
      </c>
      <c r="E283" s="160" t="s">
        <v>1</v>
      </c>
      <c r="F283" s="161" t="s">
        <v>848</v>
      </c>
      <c r="H283" s="160" t="s">
        <v>1</v>
      </c>
      <c r="L283" s="159"/>
      <c r="M283" s="162"/>
      <c r="N283" s="163"/>
      <c r="O283" s="163"/>
      <c r="P283" s="163"/>
      <c r="Q283" s="163"/>
      <c r="R283" s="163"/>
      <c r="S283" s="163"/>
      <c r="T283" s="164"/>
      <c r="AT283" s="160" t="s">
        <v>171</v>
      </c>
      <c r="AU283" s="160" t="s">
        <v>81</v>
      </c>
      <c r="AV283" s="13" t="s">
        <v>19</v>
      </c>
      <c r="AW283" s="13" t="s">
        <v>31</v>
      </c>
      <c r="AX283" s="13" t="s">
        <v>74</v>
      </c>
      <c r="AY283" s="160" t="s">
        <v>160</v>
      </c>
    </row>
    <row r="284" spans="1:65" s="13" customFormat="1" x14ac:dyDescent="0.2">
      <c r="B284" s="159"/>
      <c r="D284" s="155" t="s">
        <v>171</v>
      </c>
      <c r="E284" s="160" t="s">
        <v>1</v>
      </c>
      <c r="F284" s="161" t="s">
        <v>849</v>
      </c>
      <c r="H284" s="160" t="s">
        <v>1</v>
      </c>
      <c r="L284" s="159"/>
      <c r="M284" s="162"/>
      <c r="N284" s="163"/>
      <c r="O284" s="163"/>
      <c r="P284" s="163"/>
      <c r="Q284" s="163"/>
      <c r="R284" s="163"/>
      <c r="S284" s="163"/>
      <c r="T284" s="164"/>
      <c r="AT284" s="160" t="s">
        <v>171</v>
      </c>
      <c r="AU284" s="160" t="s">
        <v>81</v>
      </c>
      <c r="AV284" s="13" t="s">
        <v>19</v>
      </c>
      <c r="AW284" s="13" t="s">
        <v>31</v>
      </c>
      <c r="AX284" s="13" t="s">
        <v>74</v>
      </c>
      <c r="AY284" s="160" t="s">
        <v>160</v>
      </c>
    </row>
    <row r="285" spans="1:65" s="14" customFormat="1" x14ac:dyDescent="0.2">
      <c r="B285" s="165"/>
      <c r="D285" s="155" t="s">
        <v>171</v>
      </c>
      <c r="E285" s="166" t="s">
        <v>1</v>
      </c>
      <c r="F285" s="167" t="s">
        <v>850</v>
      </c>
      <c r="H285" s="168">
        <v>8.5489999999999995</v>
      </c>
      <c r="L285" s="165"/>
      <c r="M285" s="169"/>
      <c r="N285" s="170"/>
      <c r="O285" s="170"/>
      <c r="P285" s="170"/>
      <c r="Q285" s="170"/>
      <c r="R285" s="170"/>
      <c r="S285" s="170"/>
      <c r="T285" s="171"/>
      <c r="AT285" s="166" t="s">
        <v>171</v>
      </c>
      <c r="AU285" s="166" t="s">
        <v>81</v>
      </c>
      <c r="AV285" s="14" t="s">
        <v>81</v>
      </c>
      <c r="AW285" s="14" t="s">
        <v>31</v>
      </c>
      <c r="AX285" s="14" t="s">
        <v>74</v>
      </c>
      <c r="AY285" s="166" t="s">
        <v>160</v>
      </c>
    </row>
    <row r="286" spans="1:65" s="13" customFormat="1" x14ac:dyDescent="0.2">
      <c r="B286" s="159"/>
      <c r="D286" s="155" t="s">
        <v>171</v>
      </c>
      <c r="E286" s="160" t="s">
        <v>1</v>
      </c>
      <c r="F286" s="161" t="s">
        <v>851</v>
      </c>
      <c r="H286" s="160" t="s">
        <v>1</v>
      </c>
      <c r="L286" s="159"/>
      <c r="M286" s="162"/>
      <c r="N286" s="163"/>
      <c r="O286" s="163"/>
      <c r="P286" s="163"/>
      <c r="Q286" s="163"/>
      <c r="R286" s="163"/>
      <c r="S286" s="163"/>
      <c r="T286" s="164"/>
      <c r="AT286" s="160" t="s">
        <v>171</v>
      </c>
      <c r="AU286" s="160" t="s">
        <v>81</v>
      </c>
      <c r="AV286" s="13" t="s">
        <v>19</v>
      </c>
      <c r="AW286" s="13" t="s">
        <v>31</v>
      </c>
      <c r="AX286" s="13" t="s">
        <v>74</v>
      </c>
      <c r="AY286" s="160" t="s">
        <v>160</v>
      </c>
    </row>
    <row r="287" spans="1:65" s="13" customFormat="1" x14ac:dyDescent="0.2">
      <c r="B287" s="159"/>
      <c r="D287" s="155" t="s">
        <v>171</v>
      </c>
      <c r="E287" s="160" t="s">
        <v>1</v>
      </c>
      <c r="F287" s="161" t="s">
        <v>852</v>
      </c>
      <c r="H287" s="160" t="s">
        <v>1</v>
      </c>
      <c r="L287" s="159"/>
      <c r="M287" s="162"/>
      <c r="N287" s="163"/>
      <c r="O287" s="163"/>
      <c r="P287" s="163"/>
      <c r="Q287" s="163"/>
      <c r="R287" s="163"/>
      <c r="S287" s="163"/>
      <c r="T287" s="164"/>
      <c r="AT287" s="160" t="s">
        <v>171</v>
      </c>
      <c r="AU287" s="160" t="s">
        <v>81</v>
      </c>
      <c r="AV287" s="13" t="s">
        <v>19</v>
      </c>
      <c r="AW287" s="13" t="s">
        <v>31</v>
      </c>
      <c r="AX287" s="13" t="s">
        <v>74</v>
      </c>
      <c r="AY287" s="160" t="s">
        <v>160</v>
      </c>
    </row>
    <row r="288" spans="1:65" s="14" customFormat="1" x14ac:dyDescent="0.2">
      <c r="B288" s="165"/>
      <c r="D288" s="155" t="s">
        <v>171</v>
      </c>
      <c r="E288" s="166" t="s">
        <v>1</v>
      </c>
      <c r="F288" s="167" t="s">
        <v>853</v>
      </c>
      <c r="H288" s="168">
        <v>1.978</v>
      </c>
      <c r="L288" s="165"/>
      <c r="M288" s="169"/>
      <c r="N288" s="170"/>
      <c r="O288" s="170"/>
      <c r="P288" s="170"/>
      <c r="Q288" s="170"/>
      <c r="R288" s="170"/>
      <c r="S288" s="170"/>
      <c r="T288" s="171"/>
      <c r="AT288" s="166" t="s">
        <v>171</v>
      </c>
      <c r="AU288" s="166" t="s">
        <v>81</v>
      </c>
      <c r="AV288" s="14" t="s">
        <v>81</v>
      </c>
      <c r="AW288" s="14" t="s">
        <v>31</v>
      </c>
      <c r="AX288" s="14" t="s">
        <v>74</v>
      </c>
      <c r="AY288" s="166" t="s">
        <v>160</v>
      </c>
    </row>
    <row r="289" spans="1:65" s="13" customFormat="1" x14ac:dyDescent="0.2">
      <c r="B289" s="159"/>
      <c r="D289" s="155" t="s">
        <v>171</v>
      </c>
      <c r="E289" s="160" t="s">
        <v>1</v>
      </c>
      <c r="F289" s="161" t="s">
        <v>854</v>
      </c>
      <c r="H289" s="160" t="s">
        <v>1</v>
      </c>
      <c r="L289" s="159"/>
      <c r="M289" s="162"/>
      <c r="N289" s="163"/>
      <c r="O289" s="163"/>
      <c r="P289" s="163"/>
      <c r="Q289" s="163"/>
      <c r="R289" s="163"/>
      <c r="S289" s="163"/>
      <c r="T289" s="164"/>
      <c r="AT289" s="160" t="s">
        <v>171</v>
      </c>
      <c r="AU289" s="160" t="s">
        <v>81</v>
      </c>
      <c r="AV289" s="13" t="s">
        <v>19</v>
      </c>
      <c r="AW289" s="13" t="s">
        <v>31</v>
      </c>
      <c r="AX289" s="13" t="s">
        <v>74</v>
      </c>
      <c r="AY289" s="160" t="s">
        <v>160</v>
      </c>
    </row>
    <row r="290" spans="1:65" s="14" customFormat="1" x14ac:dyDescent="0.2">
      <c r="B290" s="165"/>
      <c r="D290" s="155" t="s">
        <v>171</v>
      </c>
      <c r="E290" s="166" t="s">
        <v>1</v>
      </c>
      <c r="F290" s="167" t="s">
        <v>855</v>
      </c>
      <c r="H290" s="168">
        <v>0.57599999999999996</v>
      </c>
      <c r="L290" s="165"/>
      <c r="M290" s="169"/>
      <c r="N290" s="170"/>
      <c r="O290" s="170"/>
      <c r="P290" s="170"/>
      <c r="Q290" s="170"/>
      <c r="R290" s="170"/>
      <c r="S290" s="170"/>
      <c r="T290" s="171"/>
      <c r="AT290" s="166" t="s">
        <v>171</v>
      </c>
      <c r="AU290" s="166" t="s">
        <v>81</v>
      </c>
      <c r="AV290" s="14" t="s">
        <v>81</v>
      </c>
      <c r="AW290" s="14" t="s">
        <v>31</v>
      </c>
      <c r="AX290" s="14" t="s">
        <v>74</v>
      </c>
      <c r="AY290" s="166" t="s">
        <v>160</v>
      </c>
    </row>
    <row r="291" spans="1:65" s="15" customFormat="1" x14ac:dyDescent="0.2">
      <c r="B291" s="172"/>
      <c r="D291" s="155" t="s">
        <v>171</v>
      </c>
      <c r="E291" s="173" t="s">
        <v>1</v>
      </c>
      <c r="F291" s="174" t="s">
        <v>176</v>
      </c>
      <c r="H291" s="175">
        <v>11.103</v>
      </c>
      <c r="L291" s="172"/>
      <c r="M291" s="176"/>
      <c r="N291" s="177"/>
      <c r="O291" s="177"/>
      <c r="P291" s="177"/>
      <c r="Q291" s="177"/>
      <c r="R291" s="177"/>
      <c r="S291" s="177"/>
      <c r="T291" s="178"/>
      <c r="AT291" s="173" t="s">
        <v>171</v>
      </c>
      <c r="AU291" s="173" t="s">
        <v>81</v>
      </c>
      <c r="AV291" s="15" t="s">
        <v>167</v>
      </c>
      <c r="AW291" s="15" t="s">
        <v>31</v>
      </c>
      <c r="AX291" s="15" t="s">
        <v>19</v>
      </c>
      <c r="AY291" s="173" t="s">
        <v>160</v>
      </c>
    </row>
    <row r="292" spans="1:65" s="2" customFormat="1" ht="16.5" customHeight="1" x14ac:dyDescent="0.2">
      <c r="A292" s="30"/>
      <c r="B292" s="142"/>
      <c r="C292" s="187" t="s">
        <v>369</v>
      </c>
      <c r="D292" s="187" t="s">
        <v>291</v>
      </c>
      <c r="E292" s="188" t="s">
        <v>856</v>
      </c>
      <c r="F292" s="189" t="s">
        <v>857</v>
      </c>
      <c r="G292" s="190" t="s">
        <v>311</v>
      </c>
      <c r="H292" s="191">
        <v>16.843</v>
      </c>
      <c r="I292" s="192">
        <v>0</v>
      </c>
      <c r="J292" s="192">
        <f>ROUND(I292*H292,2)</f>
        <v>0</v>
      </c>
      <c r="K292" s="189" t="s">
        <v>166</v>
      </c>
      <c r="L292" s="193"/>
      <c r="M292" s="194" t="s">
        <v>1</v>
      </c>
      <c r="N292" s="195" t="s">
        <v>39</v>
      </c>
      <c r="O292" s="151">
        <v>0</v>
      </c>
      <c r="P292" s="151">
        <f>O292*H292</f>
        <v>0</v>
      </c>
      <c r="Q292" s="151">
        <v>1E-3</v>
      </c>
      <c r="R292" s="151">
        <f>Q292*H292</f>
        <v>1.6843E-2</v>
      </c>
      <c r="S292" s="151">
        <v>0</v>
      </c>
      <c r="T292" s="152">
        <f>S292*H292</f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153" t="s">
        <v>231</v>
      </c>
      <c r="AT292" s="153" t="s">
        <v>291</v>
      </c>
      <c r="AU292" s="153" t="s">
        <v>81</v>
      </c>
      <c r="AY292" s="18" t="s">
        <v>160</v>
      </c>
      <c r="BE292" s="154">
        <f>IF(N292="základní",J292,0)</f>
        <v>0</v>
      </c>
      <c r="BF292" s="154">
        <f>IF(N292="snížená",J292,0)</f>
        <v>0</v>
      </c>
      <c r="BG292" s="154">
        <f>IF(N292="zákl. přenesená",J292,0)</f>
        <v>0</v>
      </c>
      <c r="BH292" s="154">
        <f>IF(N292="sníž. přenesená",J292,0)</f>
        <v>0</v>
      </c>
      <c r="BI292" s="154">
        <f>IF(N292="nulová",J292,0)</f>
        <v>0</v>
      </c>
      <c r="BJ292" s="18" t="s">
        <v>19</v>
      </c>
      <c r="BK292" s="154">
        <f>ROUND(I292*H292,2)</f>
        <v>0</v>
      </c>
      <c r="BL292" s="18" t="s">
        <v>167</v>
      </c>
      <c r="BM292" s="153" t="s">
        <v>858</v>
      </c>
    </row>
    <row r="293" spans="1:65" s="2" customFormat="1" x14ac:dyDescent="0.2">
      <c r="A293" s="30"/>
      <c r="B293" s="31"/>
      <c r="C293" s="30"/>
      <c r="D293" s="155" t="s">
        <v>169</v>
      </c>
      <c r="E293" s="30"/>
      <c r="F293" s="156" t="s">
        <v>857</v>
      </c>
      <c r="G293" s="30"/>
      <c r="H293" s="30"/>
      <c r="I293" s="30"/>
      <c r="J293" s="30"/>
      <c r="K293" s="30"/>
      <c r="L293" s="31"/>
      <c r="M293" s="157"/>
      <c r="N293" s="158"/>
      <c r="O293" s="56"/>
      <c r="P293" s="56"/>
      <c r="Q293" s="56"/>
      <c r="R293" s="56"/>
      <c r="S293" s="56"/>
      <c r="T293" s="57"/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T293" s="18" t="s">
        <v>169</v>
      </c>
      <c r="AU293" s="18" t="s">
        <v>81</v>
      </c>
    </row>
    <row r="294" spans="1:65" s="14" customFormat="1" x14ac:dyDescent="0.2">
      <c r="B294" s="165"/>
      <c r="D294" s="155" t="s">
        <v>171</v>
      </c>
      <c r="E294" s="166" t="s">
        <v>1</v>
      </c>
      <c r="F294" s="167" t="s">
        <v>859</v>
      </c>
      <c r="H294" s="168">
        <v>16.843</v>
      </c>
      <c r="L294" s="165"/>
      <c r="M294" s="169"/>
      <c r="N294" s="170"/>
      <c r="O294" s="170"/>
      <c r="P294" s="170"/>
      <c r="Q294" s="170"/>
      <c r="R294" s="170"/>
      <c r="S294" s="170"/>
      <c r="T294" s="171"/>
      <c r="AT294" s="166" t="s">
        <v>171</v>
      </c>
      <c r="AU294" s="166" t="s">
        <v>81</v>
      </c>
      <c r="AV294" s="14" t="s">
        <v>81</v>
      </c>
      <c r="AW294" s="14" t="s">
        <v>31</v>
      </c>
      <c r="AX294" s="14" t="s">
        <v>74</v>
      </c>
      <c r="AY294" s="166" t="s">
        <v>160</v>
      </c>
    </row>
    <row r="295" spans="1:65" s="15" customFormat="1" x14ac:dyDescent="0.2">
      <c r="B295" s="172"/>
      <c r="D295" s="155" t="s">
        <v>171</v>
      </c>
      <c r="E295" s="173" t="s">
        <v>1</v>
      </c>
      <c r="F295" s="174" t="s">
        <v>176</v>
      </c>
      <c r="H295" s="175">
        <v>16.843</v>
      </c>
      <c r="L295" s="172"/>
      <c r="M295" s="176"/>
      <c r="N295" s="177"/>
      <c r="O295" s="177"/>
      <c r="P295" s="177"/>
      <c r="Q295" s="177"/>
      <c r="R295" s="177"/>
      <c r="S295" s="177"/>
      <c r="T295" s="178"/>
      <c r="AT295" s="173" t="s">
        <v>171</v>
      </c>
      <c r="AU295" s="173" t="s">
        <v>81</v>
      </c>
      <c r="AV295" s="15" t="s">
        <v>167</v>
      </c>
      <c r="AW295" s="15" t="s">
        <v>31</v>
      </c>
      <c r="AX295" s="15" t="s">
        <v>19</v>
      </c>
      <c r="AY295" s="173" t="s">
        <v>160</v>
      </c>
    </row>
    <row r="296" spans="1:65" s="12" customFormat="1" ht="22.9" customHeight="1" x14ac:dyDescent="0.2">
      <c r="B296" s="130"/>
      <c r="D296" s="131" t="s">
        <v>73</v>
      </c>
      <c r="E296" s="140" t="s">
        <v>237</v>
      </c>
      <c r="F296" s="140" t="s">
        <v>860</v>
      </c>
      <c r="J296" s="141">
        <f>BK296</f>
        <v>0</v>
      </c>
      <c r="L296" s="130"/>
      <c r="M296" s="134"/>
      <c r="N296" s="135"/>
      <c r="O296" s="135"/>
      <c r="P296" s="136">
        <f>SUM(P297:P445)</f>
        <v>1303.2776690000001</v>
      </c>
      <c r="Q296" s="135"/>
      <c r="R296" s="136">
        <f>SUM(R297:R445)</f>
        <v>16.259641226992002</v>
      </c>
      <c r="S296" s="135"/>
      <c r="T296" s="137">
        <f>SUM(T297:T445)</f>
        <v>43.488296400000003</v>
      </c>
      <c r="AR296" s="131" t="s">
        <v>19</v>
      </c>
      <c r="AT296" s="138" t="s">
        <v>73</v>
      </c>
      <c r="AU296" s="138" t="s">
        <v>19</v>
      </c>
      <c r="AY296" s="131" t="s">
        <v>160</v>
      </c>
      <c r="BK296" s="139">
        <f>SUM(BK297:BK445)</f>
        <v>0</v>
      </c>
    </row>
    <row r="297" spans="1:65" s="2" customFormat="1" ht="24" customHeight="1" x14ac:dyDescent="0.2">
      <c r="A297" s="30"/>
      <c r="B297" s="142"/>
      <c r="C297" s="143" t="s">
        <v>376</v>
      </c>
      <c r="D297" s="143" t="s">
        <v>162</v>
      </c>
      <c r="E297" s="144" t="s">
        <v>861</v>
      </c>
      <c r="F297" s="145" t="s">
        <v>862</v>
      </c>
      <c r="G297" s="146" t="s">
        <v>186</v>
      </c>
      <c r="H297" s="147">
        <v>28</v>
      </c>
      <c r="I297" s="148">
        <v>0</v>
      </c>
      <c r="J297" s="148">
        <f>ROUND(I297*H297,2)</f>
        <v>0</v>
      </c>
      <c r="K297" s="145" t="s">
        <v>166</v>
      </c>
      <c r="L297" s="31"/>
      <c r="M297" s="149" t="s">
        <v>1</v>
      </c>
      <c r="N297" s="150" t="s">
        <v>39</v>
      </c>
      <c r="O297" s="151">
        <v>0.15</v>
      </c>
      <c r="P297" s="151">
        <f>O297*H297</f>
        <v>4.2</v>
      </c>
      <c r="Q297" s="151">
        <v>1.9320000000000001E-4</v>
      </c>
      <c r="R297" s="151">
        <f>Q297*H297</f>
        <v>5.4096000000000005E-3</v>
      </c>
      <c r="S297" s="151">
        <v>0</v>
      </c>
      <c r="T297" s="152">
        <f>S297*H297</f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3" t="s">
        <v>167</v>
      </c>
      <c r="AT297" s="153" t="s">
        <v>162</v>
      </c>
      <c r="AU297" s="153" t="s">
        <v>81</v>
      </c>
      <c r="AY297" s="18" t="s">
        <v>160</v>
      </c>
      <c r="BE297" s="154">
        <f>IF(N297="základní",J297,0)</f>
        <v>0</v>
      </c>
      <c r="BF297" s="154">
        <f>IF(N297="snížená",J297,0)</f>
        <v>0</v>
      </c>
      <c r="BG297" s="154">
        <f>IF(N297="zákl. přenesená",J297,0)</f>
        <v>0</v>
      </c>
      <c r="BH297" s="154">
        <f>IF(N297="sníž. přenesená",J297,0)</f>
        <v>0</v>
      </c>
      <c r="BI297" s="154">
        <f>IF(N297="nulová",J297,0)</f>
        <v>0</v>
      </c>
      <c r="BJ297" s="18" t="s">
        <v>19</v>
      </c>
      <c r="BK297" s="154">
        <f>ROUND(I297*H297,2)</f>
        <v>0</v>
      </c>
      <c r="BL297" s="18" t="s">
        <v>167</v>
      </c>
      <c r="BM297" s="153" t="s">
        <v>863</v>
      </c>
    </row>
    <row r="298" spans="1:65" s="2" customFormat="1" ht="19.5" x14ac:dyDescent="0.2">
      <c r="A298" s="30"/>
      <c r="B298" s="31"/>
      <c r="C298" s="30"/>
      <c r="D298" s="155" t="s">
        <v>169</v>
      </c>
      <c r="E298" s="30"/>
      <c r="F298" s="156" t="s">
        <v>864</v>
      </c>
      <c r="G298" s="30"/>
      <c r="H298" s="30"/>
      <c r="I298" s="30"/>
      <c r="J298" s="30"/>
      <c r="K298" s="30"/>
      <c r="L298" s="31"/>
      <c r="M298" s="157"/>
      <c r="N298" s="158"/>
      <c r="O298" s="56"/>
      <c r="P298" s="56"/>
      <c r="Q298" s="56"/>
      <c r="R298" s="56"/>
      <c r="S298" s="56"/>
      <c r="T298" s="57"/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T298" s="18" t="s">
        <v>169</v>
      </c>
      <c r="AU298" s="18" t="s">
        <v>81</v>
      </c>
    </row>
    <row r="299" spans="1:65" s="13" customFormat="1" x14ac:dyDescent="0.2">
      <c r="B299" s="159"/>
      <c r="D299" s="155" t="s">
        <v>171</v>
      </c>
      <c r="E299" s="160" t="s">
        <v>1</v>
      </c>
      <c r="F299" s="161" t="s">
        <v>865</v>
      </c>
      <c r="H299" s="160" t="s">
        <v>1</v>
      </c>
      <c r="L299" s="159"/>
      <c r="M299" s="162"/>
      <c r="N299" s="163"/>
      <c r="O299" s="163"/>
      <c r="P299" s="163"/>
      <c r="Q299" s="163"/>
      <c r="R299" s="163"/>
      <c r="S299" s="163"/>
      <c r="T299" s="164"/>
      <c r="AT299" s="160" t="s">
        <v>171</v>
      </c>
      <c r="AU299" s="160" t="s">
        <v>81</v>
      </c>
      <c r="AV299" s="13" t="s">
        <v>19</v>
      </c>
      <c r="AW299" s="13" t="s">
        <v>31</v>
      </c>
      <c r="AX299" s="13" t="s">
        <v>74</v>
      </c>
      <c r="AY299" s="160" t="s">
        <v>160</v>
      </c>
    </row>
    <row r="300" spans="1:65" s="14" customFormat="1" x14ac:dyDescent="0.2">
      <c r="B300" s="165"/>
      <c r="D300" s="155" t="s">
        <v>171</v>
      </c>
      <c r="E300" s="166" t="s">
        <v>1</v>
      </c>
      <c r="F300" s="167" t="s">
        <v>657</v>
      </c>
      <c r="H300" s="168">
        <v>28</v>
      </c>
      <c r="L300" s="165"/>
      <c r="M300" s="169"/>
      <c r="N300" s="170"/>
      <c r="O300" s="170"/>
      <c r="P300" s="170"/>
      <c r="Q300" s="170"/>
      <c r="R300" s="170"/>
      <c r="S300" s="170"/>
      <c r="T300" s="171"/>
      <c r="AT300" s="166" t="s">
        <v>171</v>
      </c>
      <c r="AU300" s="166" t="s">
        <v>81</v>
      </c>
      <c r="AV300" s="14" t="s">
        <v>81</v>
      </c>
      <c r="AW300" s="14" t="s">
        <v>31</v>
      </c>
      <c r="AX300" s="14" t="s">
        <v>74</v>
      </c>
      <c r="AY300" s="166" t="s">
        <v>160</v>
      </c>
    </row>
    <row r="301" spans="1:65" s="15" customFormat="1" x14ac:dyDescent="0.2">
      <c r="B301" s="172"/>
      <c r="D301" s="155" t="s">
        <v>171</v>
      </c>
      <c r="E301" s="173" t="s">
        <v>1</v>
      </c>
      <c r="F301" s="174" t="s">
        <v>176</v>
      </c>
      <c r="H301" s="175">
        <v>28</v>
      </c>
      <c r="L301" s="172"/>
      <c r="M301" s="176"/>
      <c r="N301" s="177"/>
      <c r="O301" s="177"/>
      <c r="P301" s="177"/>
      <c r="Q301" s="177"/>
      <c r="R301" s="177"/>
      <c r="S301" s="177"/>
      <c r="T301" s="178"/>
      <c r="AT301" s="173" t="s">
        <v>171</v>
      </c>
      <c r="AU301" s="173" t="s">
        <v>81</v>
      </c>
      <c r="AV301" s="15" t="s">
        <v>167</v>
      </c>
      <c r="AW301" s="15" t="s">
        <v>31</v>
      </c>
      <c r="AX301" s="15" t="s">
        <v>19</v>
      </c>
      <c r="AY301" s="173" t="s">
        <v>160</v>
      </c>
    </row>
    <row r="302" spans="1:65" s="2" customFormat="1" ht="16.5" customHeight="1" x14ac:dyDescent="0.2">
      <c r="A302" s="30"/>
      <c r="B302" s="142"/>
      <c r="C302" s="143" t="s">
        <v>383</v>
      </c>
      <c r="D302" s="143" t="s">
        <v>162</v>
      </c>
      <c r="E302" s="144" t="s">
        <v>866</v>
      </c>
      <c r="F302" s="145" t="s">
        <v>867</v>
      </c>
      <c r="G302" s="146" t="s">
        <v>186</v>
      </c>
      <c r="H302" s="147">
        <v>10.4</v>
      </c>
      <c r="I302" s="148">
        <v>0</v>
      </c>
      <c r="J302" s="148">
        <f>ROUND(I302*H302,2)</f>
        <v>0</v>
      </c>
      <c r="K302" s="145" t="s">
        <v>166</v>
      </c>
      <c r="L302" s="31"/>
      <c r="M302" s="149" t="s">
        <v>1</v>
      </c>
      <c r="N302" s="150" t="s">
        <v>39</v>
      </c>
      <c r="O302" s="151">
        <v>1.327</v>
      </c>
      <c r="P302" s="151">
        <f>O302*H302</f>
        <v>13.800800000000001</v>
      </c>
      <c r="Q302" s="151">
        <v>6.6399999999999999E-4</v>
      </c>
      <c r="R302" s="151">
        <f>Q302*H302</f>
        <v>6.9056000000000005E-3</v>
      </c>
      <c r="S302" s="151">
        <v>0</v>
      </c>
      <c r="T302" s="152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53" t="s">
        <v>167</v>
      </c>
      <c r="AT302" s="153" t="s">
        <v>162</v>
      </c>
      <c r="AU302" s="153" t="s">
        <v>81</v>
      </c>
      <c r="AY302" s="18" t="s">
        <v>160</v>
      </c>
      <c r="BE302" s="154">
        <f>IF(N302="základní",J302,0)</f>
        <v>0</v>
      </c>
      <c r="BF302" s="154">
        <f>IF(N302="snížená",J302,0)</f>
        <v>0</v>
      </c>
      <c r="BG302" s="154">
        <f>IF(N302="zákl. přenesená",J302,0)</f>
        <v>0</v>
      </c>
      <c r="BH302" s="154">
        <f>IF(N302="sníž. přenesená",J302,0)</f>
        <v>0</v>
      </c>
      <c r="BI302" s="154">
        <f>IF(N302="nulová",J302,0)</f>
        <v>0</v>
      </c>
      <c r="BJ302" s="18" t="s">
        <v>19</v>
      </c>
      <c r="BK302" s="154">
        <f>ROUND(I302*H302,2)</f>
        <v>0</v>
      </c>
      <c r="BL302" s="18" t="s">
        <v>167</v>
      </c>
      <c r="BM302" s="153" t="s">
        <v>868</v>
      </c>
    </row>
    <row r="303" spans="1:65" s="2" customFormat="1" x14ac:dyDescent="0.2">
      <c r="A303" s="30"/>
      <c r="B303" s="31"/>
      <c r="C303" s="30"/>
      <c r="D303" s="155" t="s">
        <v>169</v>
      </c>
      <c r="E303" s="30"/>
      <c r="F303" s="156" t="s">
        <v>869</v>
      </c>
      <c r="G303" s="30"/>
      <c r="H303" s="30"/>
      <c r="I303" s="30"/>
      <c r="J303" s="30"/>
      <c r="K303" s="30"/>
      <c r="L303" s="31"/>
      <c r="M303" s="157"/>
      <c r="N303" s="158"/>
      <c r="O303" s="56"/>
      <c r="P303" s="56"/>
      <c r="Q303" s="56"/>
      <c r="R303" s="56"/>
      <c r="S303" s="56"/>
      <c r="T303" s="57"/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T303" s="18" t="s">
        <v>169</v>
      </c>
      <c r="AU303" s="18" t="s">
        <v>81</v>
      </c>
    </row>
    <row r="304" spans="1:65" s="13" customFormat="1" x14ac:dyDescent="0.2">
      <c r="B304" s="159"/>
      <c r="D304" s="155" t="s">
        <v>171</v>
      </c>
      <c r="E304" s="160" t="s">
        <v>1</v>
      </c>
      <c r="F304" s="161" t="s">
        <v>870</v>
      </c>
      <c r="H304" s="160" t="s">
        <v>1</v>
      </c>
      <c r="L304" s="159"/>
      <c r="M304" s="162"/>
      <c r="N304" s="163"/>
      <c r="O304" s="163"/>
      <c r="P304" s="163"/>
      <c r="Q304" s="163"/>
      <c r="R304" s="163"/>
      <c r="S304" s="163"/>
      <c r="T304" s="164"/>
      <c r="AT304" s="160" t="s">
        <v>171</v>
      </c>
      <c r="AU304" s="160" t="s">
        <v>81</v>
      </c>
      <c r="AV304" s="13" t="s">
        <v>19</v>
      </c>
      <c r="AW304" s="13" t="s">
        <v>31</v>
      </c>
      <c r="AX304" s="13" t="s">
        <v>74</v>
      </c>
      <c r="AY304" s="160" t="s">
        <v>160</v>
      </c>
    </row>
    <row r="305" spans="1:65" s="14" customFormat="1" x14ac:dyDescent="0.2">
      <c r="B305" s="165"/>
      <c r="D305" s="155" t="s">
        <v>171</v>
      </c>
      <c r="E305" s="166" t="s">
        <v>1</v>
      </c>
      <c r="F305" s="167" t="s">
        <v>871</v>
      </c>
      <c r="H305" s="168">
        <v>5.2</v>
      </c>
      <c r="L305" s="165"/>
      <c r="M305" s="169"/>
      <c r="N305" s="170"/>
      <c r="O305" s="170"/>
      <c r="P305" s="170"/>
      <c r="Q305" s="170"/>
      <c r="R305" s="170"/>
      <c r="S305" s="170"/>
      <c r="T305" s="171"/>
      <c r="AT305" s="166" t="s">
        <v>171</v>
      </c>
      <c r="AU305" s="166" t="s">
        <v>81</v>
      </c>
      <c r="AV305" s="14" t="s">
        <v>81</v>
      </c>
      <c r="AW305" s="14" t="s">
        <v>31</v>
      </c>
      <c r="AX305" s="14" t="s">
        <v>74</v>
      </c>
      <c r="AY305" s="166" t="s">
        <v>160</v>
      </c>
    </row>
    <row r="306" spans="1:65" s="13" customFormat="1" x14ac:dyDescent="0.2">
      <c r="B306" s="159"/>
      <c r="D306" s="155" t="s">
        <v>171</v>
      </c>
      <c r="E306" s="160" t="s">
        <v>1</v>
      </c>
      <c r="F306" s="161" t="s">
        <v>872</v>
      </c>
      <c r="H306" s="160" t="s">
        <v>1</v>
      </c>
      <c r="L306" s="159"/>
      <c r="M306" s="162"/>
      <c r="N306" s="163"/>
      <c r="O306" s="163"/>
      <c r="P306" s="163"/>
      <c r="Q306" s="163"/>
      <c r="R306" s="163"/>
      <c r="S306" s="163"/>
      <c r="T306" s="164"/>
      <c r="AT306" s="160" t="s">
        <v>171</v>
      </c>
      <c r="AU306" s="160" t="s">
        <v>81</v>
      </c>
      <c r="AV306" s="13" t="s">
        <v>19</v>
      </c>
      <c r="AW306" s="13" t="s">
        <v>31</v>
      </c>
      <c r="AX306" s="13" t="s">
        <v>74</v>
      </c>
      <c r="AY306" s="160" t="s">
        <v>160</v>
      </c>
    </row>
    <row r="307" spans="1:65" s="14" customFormat="1" x14ac:dyDescent="0.2">
      <c r="B307" s="165"/>
      <c r="D307" s="155" t="s">
        <v>171</v>
      </c>
      <c r="E307" s="166" t="s">
        <v>1</v>
      </c>
      <c r="F307" s="167" t="s">
        <v>871</v>
      </c>
      <c r="H307" s="168">
        <v>5.2</v>
      </c>
      <c r="L307" s="165"/>
      <c r="M307" s="169"/>
      <c r="N307" s="170"/>
      <c r="O307" s="170"/>
      <c r="P307" s="170"/>
      <c r="Q307" s="170"/>
      <c r="R307" s="170"/>
      <c r="S307" s="170"/>
      <c r="T307" s="171"/>
      <c r="AT307" s="166" t="s">
        <v>171</v>
      </c>
      <c r="AU307" s="166" t="s">
        <v>81</v>
      </c>
      <c r="AV307" s="14" t="s">
        <v>81</v>
      </c>
      <c r="AW307" s="14" t="s">
        <v>31</v>
      </c>
      <c r="AX307" s="14" t="s">
        <v>74</v>
      </c>
      <c r="AY307" s="166" t="s">
        <v>160</v>
      </c>
    </row>
    <row r="308" spans="1:65" s="15" customFormat="1" x14ac:dyDescent="0.2">
      <c r="B308" s="172"/>
      <c r="D308" s="155" t="s">
        <v>171</v>
      </c>
      <c r="E308" s="173" t="s">
        <v>1</v>
      </c>
      <c r="F308" s="174" t="s">
        <v>176</v>
      </c>
      <c r="H308" s="175">
        <v>10.4</v>
      </c>
      <c r="L308" s="172"/>
      <c r="M308" s="176"/>
      <c r="N308" s="177"/>
      <c r="O308" s="177"/>
      <c r="P308" s="177"/>
      <c r="Q308" s="177"/>
      <c r="R308" s="177"/>
      <c r="S308" s="177"/>
      <c r="T308" s="178"/>
      <c r="AT308" s="173" t="s">
        <v>171</v>
      </c>
      <c r="AU308" s="173" t="s">
        <v>81</v>
      </c>
      <c r="AV308" s="15" t="s">
        <v>167</v>
      </c>
      <c r="AW308" s="15" t="s">
        <v>31</v>
      </c>
      <c r="AX308" s="15" t="s">
        <v>19</v>
      </c>
      <c r="AY308" s="173" t="s">
        <v>160</v>
      </c>
    </row>
    <row r="309" spans="1:65" s="2" customFormat="1" ht="24" customHeight="1" x14ac:dyDescent="0.2">
      <c r="A309" s="30"/>
      <c r="B309" s="142"/>
      <c r="C309" s="143" t="s">
        <v>394</v>
      </c>
      <c r="D309" s="143" t="s">
        <v>162</v>
      </c>
      <c r="E309" s="144" t="s">
        <v>873</v>
      </c>
      <c r="F309" s="145" t="s">
        <v>874</v>
      </c>
      <c r="G309" s="146" t="s">
        <v>311</v>
      </c>
      <c r="H309" s="147">
        <v>36.18</v>
      </c>
      <c r="I309" s="148">
        <v>0</v>
      </c>
      <c r="J309" s="148">
        <f>ROUND(I309*H309,2)</f>
        <v>0</v>
      </c>
      <c r="K309" s="145" t="s">
        <v>166</v>
      </c>
      <c r="L309" s="31"/>
      <c r="M309" s="149" t="s">
        <v>1</v>
      </c>
      <c r="N309" s="150" t="s">
        <v>39</v>
      </c>
      <c r="O309" s="151">
        <v>0.104</v>
      </c>
      <c r="P309" s="151">
        <f>O309*H309</f>
        <v>3.7627199999999998</v>
      </c>
      <c r="Q309" s="151">
        <v>0</v>
      </c>
      <c r="R309" s="151">
        <f>Q309*H309</f>
        <v>0</v>
      </c>
      <c r="S309" s="151">
        <v>0</v>
      </c>
      <c r="T309" s="152">
        <f>S309*H309</f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153" t="s">
        <v>167</v>
      </c>
      <c r="AT309" s="153" t="s">
        <v>162</v>
      </c>
      <c r="AU309" s="153" t="s">
        <v>81</v>
      </c>
      <c r="AY309" s="18" t="s">
        <v>160</v>
      </c>
      <c r="BE309" s="154">
        <f>IF(N309="základní",J309,0)</f>
        <v>0</v>
      </c>
      <c r="BF309" s="154">
        <f>IF(N309="snížená",J309,0)</f>
        <v>0</v>
      </c>
      <c r="BG309" s="154">
        <f>IF(N309="zákl. přenesená",J309,0)</f>
        <v>0</v>
      </c>
      <c r="BH309" s="154">
        <f>IF(N309="sníž. přenesená",J309,0)</f>
        <v>0</v>
      </c>
      <c r="BI309" s="154">
        <f>IF(N309="nulová",J309,0)</f>
        <v>0</v>
      </c>
      <c r="BJ309" s="18" t="s">
        <v>19</v>
      </c>
      <c r="BK309" s="154">
        <f>ROUND(I309*H309,2)</f>
        <v>0</v>
      </c>
      <c r="BL309" s="18" t="s">
        <v>167</v>
      </c>
      <c r="BM309" s="153" t="s">
        <v>875</v>
      </c>
    </row>
    <row r="310" spans="1:65" s="2" customFormat="1" ht="19.5" x14ac:dyDescent="0.2">
      <c r="A310" s="30"/>
      <c r="B310" s="31"/>
      <c r="C310" s="30"/>
      <c r="D310" s="155" t="s">
        <v>169</v>
      </c>
      <c r="E310" s="30"/>
      <c r="F310" s="156" t="s">
        <v>876</v>
      </c>
      <c r="G310" s="30"/>
      <c r="H310" s="30"/>
      <c r="I310" s="30"/>
      <c r="J310" s="30"/>
      <c r="K310" s="30"/>
      <c r="L310" s="31"/>
      <c r="M310" s="157"/>
      <c r="N310" s="158"/>
      <c r="O310" s="56"/>
      <c r="P310" s="56"/>
      <c r="Q310" s="56"/>
      <c r="R310" s="56"/>
      <c r="S310" s="56"/>
      <c r="T310" s="57"/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T310" s="18" t="s">
        <v>169</v>
      </c>
      <c r="AU310" s="18" t="s">
        <v>81</v>
      </c>
    </row>
    <row r="311" spans="1:65" s="14" customFormat="1" x14ac:dyDescent="0.2">
      <c r="B311" s="165"/>
      <c r="D311" s="155" t="s">
        <v>171</v>
      </c>
      <c r="E311" s="166" t="s">
        <v>1</v>
      </c>
      <c r="F311" s="167" t="s">
        <v>877</v>
      </c>
      <c r="H311" s="168">
        <v>36.18</v>
      </c>
      <c r="L311" s="165"/>
      <c r="M311" s="169"/>
      <c r="N311" s="170"/>
      <c r="O311" s="170"/>
      <c r="P311" s="170"/>
      <c r="Q311" s="170"/>
      <c r="R311" s="170"/>
      <c r="S311" s="170"/>
      <c r="T311" s="171"/>
      <c r="AT311" s="166" t="s">
        <v>171</v>
      </c>
      <c r="AU311" s="166" t="s">
        <v>81</v>
      </c>
      <c r="AV311" s="14" t="s">
        <v>81</v>
      </c>
      <c r="AW311" s="14" t="s">
        <v>31</v>
      </c>
      <c r="AX311" s="14" t="s">
        <v>19</v>
      </c>
      <c r="AY311" s="166" t="s">
        <v>160</v>
      </c>
    </row>
    <row r="312" spans="1:65" s="2" customFormat="1" ht="24" customHeight="1" x14ac:dyDescent="0.2">
      <c r="A312" s="30"/>
      <c r="B312" s="142"/>
      <c r="C312" s="143" t="s">
        <v>400</v>
      </c>
      <c r="D312" s="143" t="s">
        <v>162</v>
      </c>
      <c r="E312" s="144" t="s">
        <v>878</v>
      </c>
      <c r="F312" s="145" t="s">
        <v>879</v>
      </c>
      <c r="G312" s="146" t="s">
        <v>311</v>
      </c>
      <c r="H312" s="147">
        <v>36.18</v>
      </c>
      <c r="I312" s="148">
        <v>0</v>
      </c>
      <c r="J312" s="148">
        <f>ROUND(I312*H312,2)</f>
        <v>0</v>
      </c>
      <c r="K312" s="145" t="s">
        <v>166</v>
      </c>
      <c r="L312" s="31"/>
      <c r="M312" s="149" t="s">
        <v>1</v>
      </c>
      <c r="N312" s="150" t="s">
        <v>39</v>
      </c>
      <c r="O312" s="151">
        <v>5.0999999999999997E-2</v>
      </c>
      <c r="P312" s="151">
        <f>O312*H312</f>
        <v>1.8451799999999998</v>
      </c>
      <c r="Q312" s="151">
        <v>1.95E-5</v>
      </c>
      <c r="R312" s="151">
        <f>Q312*H312</f>
        <v>7.0551000000000001E-4</v>
      </c>
      <c r="S312" s="151">
        <v>0</v>
      </c>
      <c r="T312" s="152">
        <f>S312*H312</f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53" t="s">
        <v>167</v>
      </c>
      <c r="AT312" s="153" t="s">
        <v>162</v>
      </c>
      <c r="AU312" s="153" t="s">
        <v>81</v>
      </c>
      <c r="AY312" s="18" t="s">
        <v>160</v>
      </c>
      <c r="BE312" s="154">
        <f>IF(N312="základní",J312,0)</f>
        <v>0</v>
      </c>
      <c r="BF312" s="154">
        <f>IF(N312="snížená",J312,0)</f>
        <v>0</v>
      </c>
      <c r="BG312" s="154">
        <f>IF(N312="zákl. přenesená",J312,0)</f>
        <v>0</v>
      </c>
      <c r="BH312" s="154">
        <f>IF(N312="sníž. přenesená",J312,0)</f>
        <v>0</v>
      </c>
      <c r="BI312" s="154">
        <f>IF(N312="nulová",J312,0)</f>
        <v>0</v>
      </c>
      <c r="BJ312" s="18" t="s">
        <v>19</v>
      </c>
      <c r="BK312" s="154">
        <f>ROUND(I312*H312,2)</f>
        <v>0</v>
      </c>
      <c r="BL312" s="18" t="s">
        <v>167</v>
      </c>
      <c r="BM312" s="153" t="s">
        <v>880</v>
      </c>
    </row>
    <row r="313" spans="1:65" s="2" customFormat="1" ht="19.5" x14ac:dyDescent="0.2">
      <c r="A313" s="30"/>
      <c r="B313" s="31"/>
      <c r="C313" s="30"/>
      <c r="D313" s="155" t="s">
        <v>169</v>
      </c>
      <c r="E313" s="30"/>
      <c r="F313" s="156" t="s">
        <v>881</v>
      </c>
      <c r="G313" s="30"/>
      <c r="H313" s="30"/>
      <c r="I313" s="30"/>
      <c r="J313" s="30"/>
      <c r="K313" s="30"/>
      <c r="L313" s="31"/>
      <c r="M313" s="157"/>
      <c r="N313" s="158"/>
      <c r="O313" s="56"/>
      <c r="P313" s="56"/>
      <c r="Q313" s="56"/>
      <c r="R313" s="56"/>
      <c r="S313" s="56"/>
      <c r="T313" s="57"/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T313" s="18" t="s">
        <v>169</v>
      </c>
      <c r="AU313" s="18" t="s">
        <v>81</v>
      </c>
    </row>
    <row r="314" spans="1:65" s="2" customFormat="1" ht="16.5" customHeight="1" x14ac:dyDescent="0.2">
      <c r="A314" s="30"/>
      <c r="B314" s="142"/>
      <c r="C314" s="187" t="s">
        <v>407</v>
      </c>
      <c r="D314" s="187" t="s">
        <v>291</v>
      </c>
      <c r="E314" s="188" t="s">
        <v>882</v>
      </c>
      <c r="F314" s="189" t="s">
        <v>883</v>
      </c>
      <c r="G314" s="190" t="s">
        <v>245</v>
      </c>
      <c r="H314" s="191">
        <v>3.5999999999999997E-2</v>
      </c>
      <c r="I314" s="192">
        <v>0</v>
      </c>
      <c r="J314" s="192">
        <f>ROUND(I314*H314,2)</f>
        <v>0</v>
      </c>
      <c r="K314" s="189" t="s">
        <v>1</v>
      </c>
      <c r="L314" s="193"/>
      <c r="M314" s="194" t="s">
        <v>1</v>
      </c>
      <c r="N314" s="195" t="s">
        <v>39</v>
      </c>
      <c r="O314" s="151">
        <v>0</v>
      </c>
      <c r="P314" s="151">
        <f>O314*H314</f>
        <v>0</v>
      </c>
      <c r="Q314" s="151">
        <v>1</v>
      </c>
      <c r="R314" s="151">
        <f>Q314*H314</f>
        <v>3.5999999999999997E-2</v>
      </c>
      <c r="S314" s="151">
        <v>0</v>
      </c>
      <c r="T314" s="152">
        <f>S314*H314</f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53" t="s">
        <v>231</v>
      </c>
      <c r="AT314" s="153" t="s">
        <v>291</v>
      </c>
      <c r="AU314" s="153" t="s">
        <v>81</v>
      </c>
      <c r="AY314" s="18" t="s">
        <v>160</v>
      </c>
      <c r="BE314" s="154">
        <f>IF(N314="základní",J314,0)</f>
        <v>0</v>
      </c>
      <c r="BF314" s="154">
        <f>IF(N314="snížená",J314,0)</f>
        <v>0</v>
      </c>
      <c r="BG314" s="154">
        <f>IF(N314="zákl. přenesená",J314,0)</f>
        <v>0</v>
      </c>
      <c r="BH314" s="154">
        <f>IF(N314="sníž. přenesená",J314,0)</f>
        <v>0</v>
      </c>
      <c r="BI314" s="154">
        <f>IF(N314="nulová",J314,0)</f>
        <v>0</v>
      </c>
      <c r="BJ314" s="18" t="s">
        <v>19</v>
      </c>
      <c r="BK314" s="154">
        <f>ROUND(I314*H314,2)</f>
        <v>0</v>
      </c>
      <c r="BL314" s="18" t="s">
        <v>167</v>
      </c>
      <c r="BM314" s="153" t="s">
        <v>884</v>
      </c>
    </row>
    <row r="315" spans="1:65" s="2" customFormat="1" ht="19.5" x14ac:dyDescent="0.2">
      <c r="A315" s="30"/>
      <c r="B315" s="31"/>
      <c r="C315" s="30"/>
      <c r="D315" s="155" t="s">
        <v>169</v>
      </c>
      <c r="E315" s="30"/>
      <c r="F315" s="156" t="s">
        <v>885</v>
      </c>
      <c r="G315" s="30"/>
      <c r="H315" s="30"/>
      <c r="I315" s="30"/>
      <c r="J315" s="30"/>
      <c r="K315" s="30"/>
      <c r="L315" s="31"/>
      <c r="M315" s="157"/>
      <c r="N315" s="158"/>
      <c r="O315" s="56"/>
      <c r="P315" s="56"/>
      <c r="Q315" s="56"/>
      <c r="R315" s="56"/>
      <c r="S315" s="56"/>
      <c r="T315" s="57"/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T315" s="18" t="s">
        <v>169</v>
      </c>
      <c r="AU315" s="18" t="s">
        <v>81</v>
      </c>
    </row>
    <row r="316" spans="1:65" s="13" customFormat="1" x14ac:dyDescent="0.2">
      <c r="B316" s="159"/>
      <c r="D316" s="155" t="s">
        <v>171</v>
      </c>
      <c r="E316" s="160" t="s">
        <v>1</v>
      </c>
      <c r="F316" s="161" t="s">
        <v>854</v>
      </c>
      <c r="H316" s="160" t="s">
        <v>1</v>
      </c>
      <c r="L316" s="159"/>
      <c r="M316" s="162"/>
      <c r="N316" s="163"/>
      <c r="O316" s="163"/>
      <c r="P316" s="163"/>
      <c r="Q316" s="163"/>
      <c r="R316" s="163"/>
      <c r="S316" s="163"/>
      <c r="T316" s="164"/>
      <c r="AT316" s="160" t="s">
        <v>171</v>
      </c>
      <c r="AU316" s="160" t="s">
        <v>81</v>
      </c>
      <c r="AV316" s="13" t="s">
        <v>19</v>
      </c>
      <c r="AW316" s="13" t="s">
        <v>31</v>
      </c>
      <c r="AX316" s="13" t="s">
        <v>74</v>
      </c>
      <c r="AY316" s="160" t="s">
        <v>160</v>
      </c>
    </row>
    <row r="317" spans="1:65" s="14" customFormat="1" x14ac:dyDescent="0.2">
      <c r="B317" s="165"/>
      <c r="D317" s="155" t="s">
        <v>171</v>
      </c>
      <c r="E317" s="166" t="s">
        <v>1</v>
      </c>
      <c r="F317" s="167" t="s">
        <v>886</v>
      </c>
      <c r="H317" s="168">
        <v>3.5999999999999997E-2</v>
      </c>
      <c r="L317" s="165"/>
      <c r="M317" s="169"/>
      <c r="N317" s="170"/>
      <c r="O317" s="170"/>
      <c r="P317" s="170"/>
      <c r="Q317" s="170"/>
      <c r="R317" s="170"/>
      <c r="S317" s="170"/>
      <c r="T317" s="171"/>
      <c r="AT317" s="166" t="s">
        <v>171</v>
      </c>
      <c r="AU317" s="166" t="s">
        <v>81</v>
      </c>
      <c r="AV317" s="14" t="s">
        <v>81</v>
      </c>
      <c r="AW317" s="14" t="s">
        <v>31</v>
      </c>
      <c r="AX317" s="14" t="s">
        <v>74</v>
      </c>
      <c r="AY317" s="166" t="s">
        <v>160</v>
      </c>
    </row>
    <row r="318" spans="1:65" s="15" customFormat="1" x14ac:dyDescent="0.2">
      <c r="B318" s="172"/>
      <c r="D318" s="155" t="s">
        <v>171</v>
      </c>
      <c r="E318" s="173" t="s">
        <v>1</v>
      </c>
      <c r="F318" s="174" t="s">
        <v>176</v>
      </c>
      <c r="H318" s="175">
        <v>3.5999999999999997E-2</v>
      </c>
      <c r="L318" s="172"/>
      <c r="M318" s="176"/>
      <c r="N318" s="177"/>
      <c r="O318" s="177"/>
      <c r="P318" s="177"/>
      <c r="Q318" s="177"/>
      <c r="R318" s="177"/>
      <c r="S318" s="177"/>
      <c r="T318" s="178"/>
      <c r="AT318" s="173" t="s">
        <v>171</v>
      </c>
      <c r="AU318" s="173" t="s">
        <v>81</v>
      </c>
      <c r="AV318" s="15" t="s">
        <v>167</v>
      </c>
      <c r="AW318" s="15" t="s">
        <v>31</v>
      </c>
      <c r="AX318" s="15" t="s">
        <v>19</v>
      </c>
      <c r="AY318" s="173" t="s">
        <v>160</v>
      </c>
    </row>
    <row r="319" spans="1:65" s="2" customFormat="1" ht="24" customHeight="1" x14ac:dyDescent="0.2">
      <c r="A319" s="30"/>
      <c r="B319" s="142"/>
      <c r="C319" s="143" t="s">
        <v>413</v>
      </c>
      <c r="D319" s="143" t="s">
        <v>162</v>
      </c>
      <c r="E319" s="144" t="s">
        <v>526</v>
      </c>
      <c r="F319" s="145" t="s">
        <v>527</v>
      </c>
      <c r="G319" s="146" t="s">
        <v>165</v>
      </c>
      <c r="H319" s="147">
        <v>8.4</v>
      </c>
      <c r="I319" s="148">
        <v>0</v>
      </c>
      <c r="J319" s="148">
        <f>ROUND(I319*H319,2)</f>
        <v>0</v>
      </c>
      <c r="K319" s="145" t="s">
        <v>166</v>
      </c>
      <c r="L319" s="31"/>
      <c r="M319" s="149" t="s">
        <v>1</v>
      </c>
      <c r="N319" s="150" t="s">
        <v>39</v>
      </c>
      <c r="O319" s="151">
        <v>0.23</v>
      </c>
      <c r="P319" s="151">
        <f>O319*H319</f>
        <v>1.9320000000000002</v>
      </c>
      <c r="Q319" s="151">
        <v>6.3000000000000003E-4</v>
      </c>
      <c r="R319" s="151">
        <f>Q319*H319</f>
        <v>5.2920000000000007E-3</v>
      </c>
      <c r="S319" s="151">
        <v>0</v>
      </c>
      <c r="T319" s="152">
        <f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53" t="s">
        <v>167</v>
      </c>
      <c r="AT319" s="153" t="s">
        <v>162</v>
      </c>
      <c r="AU319" s="153" t="s">
        <v>81</v>
      </c>
      <c r="AY319" s="18" t="s">
        <v>160</v>
      </c>
      <c r="BE319" s="154">
        <f>IF(N319="základní",J319,0)</f>
        <v>0</v>
      </c>
      <c r="BF319" s="154">
        <f>IF(N319="snížená",J319,0)</f>
        <v>0</v>
      </c>
      <c r="BG319" s="154">
        <f>IF(N319="zákl. přenesená",J319,0)</f>
        <v>0</v>
      </c>
      <c r="BH319" s="154">
        <f>IF(N319="sníž. přenesená",J319,0)</f>
        <v>0</v>
      </c>
      <c r="BI319" s="154">
        <f>IF(N319="nulová",J319,0)</f>
        <v>0</v>
      </c>
      <c r="BJ319" s="18" t="s">
        <v>19</v>
      </c>
      <c r="BK319" s="154">
        <f>ROUND(I319*H319,2)</f>
        <v>0</v>
      </c>
      <c r="BL319" s="18" t="s">
        <v>167</v>
      </c>
      <c r="BM319" s="153" t="s">
        <v>887</v>
      </c>
    </row>
    <row r="320" spans="1:65" s="2" customFormat="1" ht="19.5" x14ac:dyDescent="0.2">
      <c r="A320" s="30"/>
      <c r="B320" s="31"/>
      <c r="C320" s="30"/>
      <c r="D320" s="155" t="s">
        <v>169</v>
      </c>
      <c r="E320" s="30"/>
      <c r="F320" s="156" t="s">
        <v>529</v>
      </c>
      <c r="G320" s="30"/>
      <c r="H320" s="30"/>
      <c r="I320" s="30"/>
      <c r="J320" s="30"/>
      <c r="K320" s="30"/>
      <c r="L320" s="31"/>
      <c r="M320" s="157"/>
      <c r="N320" s="158"/>
      <c r="O320" s="56"/>
      <c r="P320" s="56"/>
      <c r="Q320" s="56"/>
      <c r="R320" s="56"/>
      <c r="S320" s="56"/>
      <c r="T320" s="57"/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T320" s="18" t="s">
        <v>169</v>
      </c>
      <c r="AU320" s="18" t="s">
        <v>81</v>
      </c>
    </row>
    <row r="321" spans="1:65" s="13" customFormat="1" x14ac:dyDescent="0.2">
      <c r="B321" s="159"/>
      <c r="D321" s="155" t="s">
        <v>171</v>
      </c>
      <c r="E321" s="160" t="s">
        <v>1</v>
      </c>
      <c r="F321" s="161" t="s">
        <v>865</v>
      </c>
      <c r="H321" s="160" t="s">
        <v>1</v>
      </c>
      <c r="L321" s="159"/>
      <c r="M321" s="162"/>
      <c r="N321" s="163"/>
      <c r="O321" s="163"/>
      <c r="P321" s="163"/>
      <c r="Q321" s="163"/>
      <c r="R321" s="163"/>
      <c r="S321" s="163"/>
      <c r="T321" s="164"/>
      <c r="AT321" s="160" t="s">
        <v>171</v>
      </c>
      <c r="AU321" s="160" t="s">
        <v>81</v>
      </c>
      <c r="AV321" s="13" t="s">
        <v>19</v>
      </c>
      <c r="AW321" s="13" t="s">
        <v>31</v>
      </c>
      <c r="AX321" s="13" t="s">
        <v>74</v>
      </c>
      <c r="AY321" s="160" t="s">
        <v>160</v>
      </c>
    </row>
    <row r="322" spans="1:65" s="14" customFormat="1" x14ac:dyDescent="0.2">
      <c r="B322" s="165"/>
      <c r="D322" s="155" t="s">
        <v>171</v>
      </c>
      <c r="E322" s="166" t="s">
        <v>1</v>
      </c>
      <c r="F322" s="167" t="s">
        <v>888</v>
      </c>
      <c r="H322" s="168">
        <v>8.4</v>
      </c>
      <c r="L322" s="165"/>
      <c r="M322" s="169"/>
      <c r="N322" s="170"/>
      <c r="O322" s="170"/>
      <c r="P322" s="170"/>
      <c r="Q322" s="170"/>
      <c r="R322" s="170"/>
      <c r="S322" s="170"/>
      <c r="T322" s="171"/>
      <c r="AT322" s="166" t="s">
        <v>171</v>
      </c>
      <c r="AU322" s="166" t="s">
        <v>81</v>
      </c>
      <c r="AV322" s="14" t="s">
        <v>81</v>
      </c>
      <c r="AW322" s="14" t="s">
        <v>31</v>
      </c>
      <c r="AX322" s="14" t="s">
        <v>74</v>
      </c>
      <c r="AY322" s="166" t="s">
        <v>160</v>
      </c>
    </row>
    <row r="323" spans="1:65" s="15" customFormat="1" x14ac:dyDescent="0.2">
      <c r="B323" s="172"/>
      <c r="D323" s="155" t="s">
        <v>171</v>
      </c>
      <c r="E323" s="173" t="s">
        <v>1</v>
      </c>
      <c r="F323" s="174" t="s">
        <v>176</v>
      </c>
      <c r="H323" s="175">
        <v>8.4</v>
      </c>
      <c r="L323" s="172"/>
      <c r="M323" s="176"/>
      <c r="N323" s="177"/>
      <c r="O323" s="177"/>
      <c r="P323" s="177"/>
      <c r="Q323" s="177"/>
      <c r="R323" s="177"/>
      <c r="S323" s="177"/>
      <c r="T323" s="178"/>
      <c r="AT323" s="173" t="s">
        <v>171</v>
      </c>
      <c r="AU323" s="173" t="s">
        <v>81</v>
      </c>
      <c r="AV323" s="15" t="s">
        <v>167</v>
      </c>
      <c r="AW323" s="15" t="s">
        <v>31</v>
      </c>
      <c r="AX323" s="15" t="s">
        <v>19</v>
      </c>
      <c r="AY323" s="173" t="s">
        <v>160</v>
      </c>
    </row>
    <row r="324" spans="1:65" s="2" customFormat="1" ht="24" customHeight="1" x14ac:dyDescent="0.2">
      <c r="A324" s="30"/>
      <c r="B324" s="142"/>
      <c r="C324" s="143" t="s">
        <v>418</v>
      </c>
      <c r="D324" s="143" t="s">
        <v>162</v>
      </c>
      <c r="E324" s="144" t="s">
        <v>539</v>
      </c>
      <c r="F324" s="145" t="s">
        <v>540</v>
      </c>
      <c r="G324" s="146" t="s">
        <v>447</v>
      </c>
      <c r="H324" s="147">
        <v>2</v>
      </c>
      <c r="I324" s="148">
        <v>0</v>
      </c>
      <c r="J324" s="148">
        <f>ROUND(I324*H324,2)</f>
        <v>0</v>
      </c>
      <c r="K324" s="145" t="s">
        <v>166</v>
      </c>
      <c r="L324" s="31"/>
      <c r="M324" s="149" t="s">
        <v>1</v>
      </c>
      <c r="N324" s="150" t="s">
        <v>39</v>
      </c>
      <c r="O324" s="151">
        <v>1.2649999999999999</v>
      </c>
      <c r="P324" s="151">
        <f>O324*H324</f>
        <v>2.5299999999999998</v>
      </c>
      <c r="Q324" s="151">
        <v>6.4850000000000003E-3</v>
      </c>
      <c r="R324" s="151">
        <f>Q324*H324</f>
        <v>1.2970000000000001E-2</v>
      </c>
      <c r="S324" s="151">
        <v>0</v>
      </c>
      <c r="T324" s="152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53" t="s">
        <v>167</v>
      </c>
      <c r="AT324" s="153" t="s">
        <v>162</v>
      </c>
      <c r="AU324" s="153" t="s">
        <v>81</v>
      </c>
      <c r="AY324" s="18" t="s">
        <v>160</v>
      </c>
      <c r="BE324" s="154">
        <f>IF(N324="základní",J324,0)</f>
        <v>0</v>
      </c>
      <c r="BF324" s="154">
        <f>IF(N324="snížená",J324,0)</f>
        <v>0</v>
      </c>
      <c r="BG324" s="154">
        <f>IF(N324="zákl. přenesená",J324,0)</f>
        <v>0</v>
      </c>
      <c r="BH324" s="154">
        <f>IF(N324="sníž. přenesená",J324,0)</f>
        <v>0</v>
      </c>
      <c r="BI324" s="154">
        <f>IF(N324="nulová",J324,0)</f>
        <v>0</v>
      </c>
      <c r="BJ324" s="18" t="s">
        <v>19</v>
      </c>
      <c r="BK324" s="154">
        <f>ROUND(I324*H324,2)</f>
        <v>0</v>
      </c>
      <c r="BL324" s="18" t="s">
        <v>167</v>
      </c>
      <c r="BM324" s="153" t="s">
        <v>889</v>
      </c>
    </row>
    <row r="325" spans="1:65" s="2" customFormat="1" ht="19.5" x14ac:dyDescent="0.2">
      <c r="A325" s="30"/>
      <c r="B325" s="31"/>
      <c r="C325" s="30"/>
      <c r="D325" s="155" t="s">
        <v>169</v>
      </c>
      <c r="E325" s="30"/>
      <c r="F325" s="156" t="s">
        <v>542</v>
      </c>
      <c r="G325" s="30"/>
      <c r="H325" s="30"/>
      <c r="I325" s="30"/>
      <c r="J325" s="30"/>
      <c r="K325" s="30"/>
      <c r="L325" s="31"/>
      <c r="M325" s="157"/>
      <c r="N325" s="158"/>
      <c r="O325" s="56"/>
      <c r="P325" s="56"/>
      <c r="Q325" s="56"/>
      <c r="R325" s="56"/>
      <c r="S325" s="56"/>
      <c r="T325" s="57"/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T325" s="18" t="s">
        <v>169</v>
      </c>
      <c r="AU325" s="18" t="s">
        <v>81</v>
      </c>
    </row>
    <row r="326" spans="1:65" s="13" customFormat="1" x14ac:dyDescent="0.2">
      <c r="B326" s="159"/>
      <c r="D326" s="155" t="s">
        <v>171</v>
      </c>
      <c r="E326" s="160" t="s">
        <v>1</v>
      </c>
      <c r="F326" s="161" t="s">
        <v>890</v>
      </c>
      <c r="H326" s="160" t="s">
        <v>1</v>
      </c>
      <c r="L326" s="159"/>
      <c r="M326" s="162"/>
      <c r="N326" s="163"/>
      <c r="O326" s="163"/>
      <c r="P326" s="163"/>
      <c r="Q326" s="163"/>
      <c r="R326" s="163"/>
      <c r="S326" s="163"/>
      <c r="T326" s="164"/>
      <c r="AT326" s="160" t="s">
        <v>171</v>
      </c>
      <c r="AU326" s="160" t="s">
        <v>81</v>
      </c>
      <c r="AV326" s="13" t="s">
        <v>19</v>
      </c>
      <c r="AW326" s="13" t="s">
        <v>31</v>
      </c>
      <c r="AX326" s="13" t="s">
        <v>74</v>
      </c>
      <c r="AY326" s="160" t="s">
        <v>160</v>
      </c>
    </row>
    <row r="327" spans="1:65" s="14" customFormat="1" x14ac:dyDescent="0.2">
      <c r="B327" s="165"/>
      <c r="D327" s="155" t="s">
        <v>171</v>
      </c>
      <c r="E327" s="166" t="s">
        <v>1</v>
      </c>
      <c r="F327" s="167" t="s">
        <v>81</v>
      </c>
      <c r="H327" s="168">
        <v>2</v>
      </c>
      <c r="L327" s="165"/>
      <c r="M327" s="169"/>
      <c r="N327" s="170"/>
      <c r="O327" s="170"/>
      <c r="P327" s="170"/>
      <c r="Q327" s="170"/>
      <c r="R327" s="170"/>
      <c r="S327" s="170"/>
      <c r="T327" s="171"/>
      <c r="AT327" s="166" t="s">
        <v>171</v>
      </c>
      <c r="AU327" s="166" t="s">
        <v>81</v>
      </c>
      <c r="AV327" s="14" t="s">
        <v>81</v>
      </c>
      <c r="AW327" s="14" t="s">
        <v>31</v>
      </c>
      <c r="AX327" s="14" t="s">
        <v>19</v>
      </c>
      <c r="AY327" s="166" t="s">
        <v>160</v>
      </c>
    </row>
    <row r="328" spans="1:65" s="2" customFormat="1" ht="24" customHeight="1" x14ac:dyDescent="0.2">
      <c r="A328" s="30"/>
      <c r="B328" s="142"/>
      <c r="C328" s="143" t="s">
        <v>425</v>
      </c>
      <c r="D328" s="143" t="s">
        <v>162</v>
      </c>
      <c r="E328" s="144" t="s">
        <v>891</v>
      </c>
      <c r="F328" s="145" t="s">
        <v>892</v>
      </c>
      <c r="G328" s="146" t="s">
        <v>179</v>
      </c>
      <c r="H328" s="147">
        <v>9.8000000000000007</v>
      </c>
      <c r="I328" s="148">
        <v>0</v>
      </c>
      <c r="J328" s="148">
        <f>ROUND(I328*H328,2)</f>
        <v>0</v>
      </c>
      <c r="K328" s="145" t="s">
        <v>166</v>
      </c>
      <c r="L328" s="31"/>
      <c r="M328" s="149" t="s">
        <v>1</v>
      </c>
      <c r="N328" s="150" t="s">
        <v>39</v>
      </c>
      <c r="O328" s="151">
        <v>7.45</v>
      </c>
      <c r="P328" s="151">
        <f>O328*H328</f>
        <v>73.010000000000005</v>
      </c>
      <c r="Q328" s="151">
        <v>0</v>
      </c>
      <c r="R328" s="151">
        <f>Q328*H328</f>
        <v>0</v>
      </c>
      <c r="S328" s="151">
        <v>1.8</v>
      </c>
      <c r="T328" s="152">
        <f>S328*H328</f>
        <v>17.64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53" t="s">
        <v>167</v>
      </c>
      <c r="AT328" s="153" t="s">
        <v>162</v>
      </c>
      <c r="AU328" s="153" t="s">
        <v>81</v>
      </c>
      <c r="AY328" s="18" t="s">
        <v>160</v>
      </c>
      <c r="BE328" s="154">
        <f>IF(N328="základní",J328,0)</f>
        <v>0</v>
      </c>
      <c r="BF328" s="154">
        <f>IF(N328="snížená",J328,0)</f>
        <v>0</v>
      </c>
      <c r="BG328" s="154">
        <f>IF(N328="zákl. přenesená",J328,0)</f>
        <v>0</v>
      </c>
      <c r="BH328" s="154">
        <f>IF(N328="sníž. přenesená",J328,0)</f>
        <v>0</v>
      </c>
      <c r="BI328" s="154">
        <f>IF(N328="nulová",J328,0)</f>
        <v>0</v>
      </c>
      <c r="BJ328" s="18" t="s">
        <v>19</v>
      </c>
      <c r="BK328" s="154">
        <f>ROUND(I328*H328,2)</f>
        <v>0</v>
      </c>
      <c r="BL328" s="18" t="s">
        <v>167</v>
      </c>
      <c r="BM328" s="153" t="s">
        <v>893</v>
      </c>
    </row>
    <row r="329" spans="1:65" s="2" customFormat="1" ht="19.5" x14ac:dyDescent="0.2">
      <c r="A329" s="30"/>
      <c r="B329" s="31"/>
      <c r="C329" s="30"/>
      <c r="D329" s="155" t="s">
        <v>169</v>
      </c>
      <c r="E329" s="30"/>
      <c r="F329" s="156" t="s">
        <v>892</v>
      </c>
      <c r="G329" s="30"/>
      <c r="H329" s="30"/>
      <c r="I329" s="30"/>
      <c r="J329" s="30"/>
      <c r="K329" s="30"/>
      <c r="L329" s="31"/>
      <c r="M329" s="157"/>
      <c r="N329" s="158"/>
      <c r="O329" s="56"/>
      <c r="P329" s="56"/>
      <c r="Q329" s="56"/>
      <c r="R329" s="56"/>
      <c r="S329" s="56"/>
      <c r="T329" s="57"/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T329" s="18" t="s">
        <v>169</v>
      </c>
      <c r="AU329" s="18" t="s">
        <v>81</v>
      </c>
    </row>
    <row r="330" spans="1:65" s="13" customFormat="1" x14ac:dyDescent="0.2">
      <c r="B330" s="159"/>
      <c r="D330" s="155" t="s">
        <v>171</v>
      </c>
      <c r="E330" s="160" t="s">
        <v>1</v>
      </c>
      <c r="F330" s="161" t="s">
        <v>894</v>
      </c>
      <c r="H330" s="160" t="s">
        <v>1</v>
      </c>
      <c r="L330" s="159"/>
      <c r="M330" s="162"/>
      <c r="N330" s="163"/>
      <c r="O330" s="163"/>
      <c r="P330" s="163"/>
      <c r="Q330" s="163"/>
      <c r="R330" s="163"/>
      <c r="S330" s="163"/>
      <c r="T330" s="164"/>
      <c r="AT330" s="160" t="s">
        <v>171</v>
      </c>
      <c r="AU330" s="160" t="s">
        <v>81</v>
      </c>
      <c r="AV330" s="13" t="s">
        <v>19</v>
      </c>
      <c r="AW330" s="13" t="s">
        <v>31</v>
      </c>
      <c r="AX330" s="13" t="s">
        <v>74</v>
      </c>
      <c r="AY330" s="160" t="s">
        <v>160</v>
      </c>
    </row>
    <row r="331" spans="1:65" s="14" customFormat="1" x14ac:dyDescent="0.2">
      <c r="B331" s="165"/>
      <c r="D331" s="155" t="s">
        <v>171</v>
      </c>
      <c r="E331" s="166" t="s">
        <v>1</v>
      </c>
      <c r="F331" s="167" t="s">
        <v>895</v>
      </c>
      <c r="H331" s="168">
        <v>9.8000000000000007</v>
      </c>
      <c r="L331" s="165"/>
      <c r="M331" s="169"/>
      <c r="N331" s="170"/>
      <c r="O331" s="170"/>
      <c r="P331" s="170"/>
      <c r="Q331" s="170"/>
      <c r="R331" s="170"/>
      <c r="S331" s="170"/>
      <c r="T331" s="171"/>
      <c r="AT331" s="166" t="s">
        <v>171</v>
      </c>
      <c r="AU331" s="166" t="s">
        <v>81</v>
      </c>
      <c r="AV331" s="14" t="s">
        <v>81</v>
      </c>
      <c r="AW331" s="14" t="s">
        <v>31</v>
      </c>
      <c r="AX331" s="14" t="s">
        <v>19</v>
      </c>
      <c r="AY331" s="166" t="s">
        <v>160</v>
      </c>
    </row>
    <row r="332" spans="1:65" s="2" customFormat="1" ht="24" customHeight="1" x14ac:dyDescent="0.2">
      <c r="A332" s="30"/>
      <c r="B332" s="142"/>
      <c r="C332" s="143" t="s">
        <v>432</v>
      </c>
      <c r="D332" s="143" t="s">
        <v>162</v>
      </c>
      <c r="E332" s="144" t="s">
        <v>896</v>
      </c>
      <c r="F332" s="145" t="s">
        <v>897</v>
      </c>
      <c r="G332" s="146" t="s">
        <v>165</v>
      </c>
      <c r="H332" s="147">
        <v>83.2</v>
      </c>
      <c r="I332" s="148">
        <v>0</v>
      </c>
      <c r="J332" s="148">
        <f>ROUND(I332*H332,2)</f>
        <v>0</v>
      </c>
      <c r="K332" s="145" t="s">
        <v>166</v>
      </c>
      <c r="L332" s="31"/>
      <c r="M332" s="149" t="s">
        <v>1</v>
      </c>
      <c r="N332" s="150" t="s">
        <v>39</v>
      </c>
      <c r="O332" s="151">
        <v>0.154</v>
      </c>
      <c r="P332" s="151">
        <f>O332*H332</f>
        <v>12.812800000000001</v>
      </c>
      <c r="Q332" s="151">
        <v>0</v>
      </c>
      <c r="R332" s="151">
        <f>Q332*H332</f>
        <v>0</v>
      </c>
      <c r="S332" s="151">
        <v>0</v>
      </c>
      <c r="T332" s="152">
        <f>S332*H332</f>
        <v>0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153" t="s">
        <v>167</v>
      </c>
      <c r="AT332" s="153" t="s">
        <v>162</v>
      </c>
      <c r="AU332" s="153" t="s">
        <v>81</v>
      </c>
      <c r="AY332" s="18" t="s">
        <v>160</v>
      </c>
      <c r="BE332" s="154">
        <f>IF(N332="základní",J332,0)</f>
        <v>0</v>
      </c>
      <c r="BF332" s="154">
        <f>IF(N332="snížená",J332,0)</f>
        <v>0</v>
      </c>
      <c r="BG332" s="154">
        <f>IF(N332="zákl. přenesená",J332,0)</f>
        <v>0</v>
      </c>
      <c r="BH332" s="154">
        <f>IF(N332="sníž. přenesená",J332,0)</f>
        <v>0</v>
      </c>
      <c r="BI332" s="154">
        <f>IF(N332="nulová",J332,0)</f>
        <v>0</v>
      </c>
      <c r="BJ332" s="18" t="s">
        <v>19</v>
      </c>
      <c r="BK332" s="154">
        <f>ROUND(I332*H332,2)</f>
        <v>0</v>
      </c>
      <c r="BL332" s="18" t="s">
        <v>167</v>
      </c>
      <c r="BM332" s="153" t="s">
        <v>898</v>
      </c>
    </row>
    <row r="333" spans="1:65" s="2" customFormat="1" ht="29.25" x14ac:dyDescent="0.2">
      <c r="A333" s="30"/>
      <c r="B333" s="31"/>
      <c r="C333" s="30"/>
      <c r="D333" s="155" t="s">
        <v>169</v>
      </c>
      <c r="E333" s="30"/>
      <c r="F333" s="156" t="s">
        <v>899</v>
      </c>
      <c r="G333" s="30"/>
      <c r="H333" s="30"/>
      <c r="I333" s="30"/>
      <c r="J333" s="30"/>
      <c r="K333" s="30"/>
      <c r="L333" s="31"/>
      <c r="M333" s="157"/>
      <c r="N333" s="158"/>
      <c r="O333" s="56"/>
      <c r="P333" s="56"/>
      <c r="Q333" s="56"/>
      <c r="R333" s="56"/>
      <c r="S333" s="56"/>
      <c r="T333" s="57"/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T333" s="18" t="s">
        <v>169</v>
      </c>
      <c r="AU333" s="18" t="s">
        <v>81</v>
      </c>
    </row>
    <row r="334" spans="1:65" s="13" customFormat="1" x14ac:dyDescent="0.2">
      <c r="B334" s="159"/>
      <c r="D334" s="155" t="s">
        <v>171</v>
      </c>
      <c r="E334" s="160" t="s">
        <v>1</v>
      </c>
      <c r="F334" s="161" t="s">
        <v>900</v>
      </c>
      <c r="H334" s="160" t="s">
        <v>1</v>
      </c>
      <c r="L334" s="159"/>
      <c r="M334" s="162"/>
      <c r="N334" s="163"/>
      <c r="O334" s="163"/>
      <c r="P334" s="163"/>
      <c r="Q334" s="163"/>
      <c r="R334" s="163"/>
      <c r="S334" s="163"/>
      <c r="T334" s="164"/>
      <c r="AT334" s="160" t="s">
        <v>171</v>
      </c>
      <c r="AU334" s="160" t="s">
        <v>81</v>
      </c>
      <c r="AV334" s="13" t="s">
        <v>19</v>
      </c>
      <c r="AW334" s="13" t="s">
        <v>31</v>
      </c>
      <c r="AX334" s="13" t="s">
        <v>74</v>
      </c>
      <c r="AY334" s="160" t="s">
        <v>160</v>
      </c>
    </row>
    <row r="335" spans="1:65" s="14" customFormat="1" x14ac:dyDescent="0.2">
      <c r="B335" s="165"/>
      <c r="D335" s="155" t="s">
        <v>171</v>
      </c>
      <c r="E335" s="166" t="s">
        <v>1</v>
      </c>
      <c r="F335" s="167" t="s">
        <v>901</v>
      </c>
      <c r="H335" s="168">
        <v>31.2</v>
      </c>
      <c r="L335" s="165"/>
      <c r="M335" s="169"/>
      <c r="N335" s="170"/>
      <c r="O335" s="170"/>
      <c r="P335" s="170"/>
      <c r="Q335" s="170"/>
      <c r="R335" s="170"/>
      <c r="S335" s="170"/>
      <c r="T335" s="171"/>
      <c r="AT335" s="166" t="s">
        <v>171</v>
      </c>
      <c r="AU335" s="166" t="s">
        <v>81</v>
      </c>
      <c r="AV335" s="14" t="s">
        <v>81</v>
      </c>
      <c r="AW335" s="14" t="s">
        <v>31</v>
      </c>
      <c r="AX335" s="14" t="s">
        <v>74</v>
      </c>
      <c r="AY335" s="166" t="s">
        <v>160</v>
      </c>
    </row>
    <row r="336" spans="1:65" s="13" customFormat="1" x14ac:dyDescent="0.2">
      <c r="B336" s="159"/>
      <c r="D336" s="155" t="s">
        <v>171</v>
      </c>
      <c r="E336" s="160" t="s">
        <v>1</v>
      </c>
      <c r="F336" s="161" t="s">
        <v>902</v>
      </c>
      <c r="H336" s="160" t="s">
        <v>1</v>
      </c>
      <c r="L336" s="159"/>
      <c r="M336" s="162"/>
      <c r="N336" s="163"/>
      <c r="O336" s="163"/>
      <c r="P336" s="163"/>
      <c r="Q336" s="163"/>
      <c r="R336" s="163"/>
      <c r="S336" s="163"/>
      <c r="T336" s="164"/>
      <c r="AT336" s="160" t="s">
        <v>171</v>
      </c>
      <c r="AU336" s="160" t="s">
        <v>81</v>
      </c>
      <c r="AV336" s="13" t="s">
        <v>19</v>
      </c>
      <c r="AW336" s="13" t="s">
        <v>31</v>
      </c>
      <c r="AX336" s="13" t="s">
        <v>74</v>
      </c>
      <c r="AY336" s="160" t="s">
        <v>160</v>
      </c>
    </row>
    <row r="337" spans="1:65" s="14" customFormat="1" x14ac:dyDescent="0.2">
      <c r="B337" s="165"/>
      <c r="D337" s="155" t="s">
        <v>171</v>
      </c>
      <c r="E337" s="166" t="s">
        <v>1</v>
      </c>
      <c r="F337" s="167" t="s">
        <v>903</v>
      </c>
      <c r="H337" s="168">
        <v>52</v>
      </c>
      <c r="L337" s="165"/>
      <c r="M337" s="169"/>
      <c r="N337" s="170"/>
      <c r="O337" s="170"/>
      <c r="P337" s="170"/>
      <c r="Q337" s="170"/>
      <c r="R337" s="170"/>
      <c r="S337" s="170"/>
      <c r="T337" s="171"/>
      <c r="AT337" s="166" t="s">
        <v>171</v>
      </c>
      <c r="AU337" s="166" t="s">
        <v>81</v>
      </c>
      <c r="AV337" s="14" t="s">
        <v>81</v>
      </c>
      <c r="AW337" s="14" t="s">
        <v>31</v>
      </c>
      <c r="AX337" s="14" t="s">
        <v>74</v>
      </c>
      <c r="AY337" s="166" t="s">
        <v>160</v>
      </c>
    </row>
    <row r="338" spans="1:65" s="15" customFormat="1" x14ac:dyDescent="0.2">
      <c r="B338" s="172"/>
      <c r="D338" s="155" t="s">
        <v>171</v>
      </c>
      <c r="E338" s="173" t="s">
        <v>1</v>
      </c>
      <c r="F338" s="174" t="s">
        <v>176</v>
      </c>
      <c r="H338" s="175">
        <v>83.2</v>
      </c>
      <c r="L338" s="172"/>
      <c r="M338" s="176"/>
      <c r="N338" s="177"/>
      <c r="O338" s="177"/>
      <c r="P338" s="177"/>
      <c r="Q338" s="177"/>
      <c r="R338" s="177"/>
      <c r="S338" s="177"/>
      <c r="T338" s="178"/>
      <c r="AT338" s="173" t="s">
        <v>171</v>
      </c>
      <c r="AU338" s="173" t="s">
        <v>81</v>
      </c>
      <c r="AV338" s="15" t="s">
        <v>167</v>
      </c>
      <c r="AW338" s="15" t="s">
        <v>31</v>
      </c>
      <c r="AX338" s="15" t="s">
        <v>19</v>
      </c>
      <c r="AY338" s="173" t="s">
        <v>160</v>
      </c>
    </row>
    <row r="339" spans="1:65" s="2" customFormat="1" ht="24" customHeight="1" x14ac:dyDescent="0.2">
      <c r="A339" s="30"/>
      <c r="B339" s="142"/>
      <c r="C339" s="143" t="s">
        <v>439</v>
      </c>
      <c r="D339" s="143" t="s">
        <v>162</v>
      </c>
      <c r="E339" s="144" t="s">
        <v>904</v>
      </c>
      <c r="F339" s="145" t="s">
        <v>905</v>
      </c>
      <c r="G339" s="146" t="s">
        <v>165</v>
      </c>
      <c r="H339" s="147">
        <v>2496</v>
      </c>
      <c r="I339" s="148">
        <v>0</v>
      </c>
      <c r="J339" s="148">
        <f>ROUND(I339*H339,2)</f>
        <v>0</v>
      </c>
      <c r="K339" s="145" t="s">
        <v>166</v>
      </c>
      <c r="L339" s="31"/>
      <c r="M339" s="149" t="s">
        <v>1</v>
      </c>
      <c r="N339" s="150" t="s">
        <v>39</v>
      </c>
      <c r="O339" s="151">
        <v>0</v>
      </c>
      <c r="P339" s="151">
        <f>O339*H339</f>
        <v>0</v>
      </c>
      <c r="Q339" s="151">
        <v>0</v>
      </c>
      <c r="R339" s="151">
        <f>Q339*H339</f>
        <v>0</v>
      </c>
      <c r="S339" s="151">
        <v>0</v>
      </c>
      <c r="T339" s="152">
        <f>S339*H339</f>
        <v>0</v>
      </c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R339" s="153" t="s">
        <v>167</v>
      </c>
      <c r="AT339" s="153" t="s">
        <v>162</v>
      </c>
      <c r="AU339" s="153" t="s">
        <v>81</v>
      </c>
      <c r="AY339" s="18" t="s">
        <v>160</v>
      </c>
      <c r="BE339" s="154">
        <f>IF(N339="základní",J339,0)</f>
        <v>0</v>
      </c>
      <c r="BF339" s="154">
        <f>IF(N339="snížená",J339,0)</f>
        <v>0</v>
      </c>
      <c r="BG339" s="154">
        <f>IF(N339="zákl. přenesená",J339,0)</f>
        <v>0</v>
      </c>
      <c r="BH339" s="154">
        <f>IF(N339="sníž. přenesená",J339,0)</f>
        <v>0</v>
      </c>
      <c r="BI339" s="154">
        <f>IF(N339="nulová",J339,0)</f>
        <v>0</v>
      </c>
      <c r="BJ339" s="18" t="s">
        <v>19</v>
      </c>
      <c r="BK339" s="154">
        <f>ROUND(I339*H339,2)</f>
        <v>0</v>
      </c>
      <c r="BL339" s="18" t="s">
        <v>167</v>
      </c>
      <c r="BM339" s="153" t="s">
        <v>906</v>
      </c>
    </row>
    <row r="340" spans="1:65" s="2" customFormat="1" ht="29.25" x14ac:dyDescent="0.2">
      <c r="A340" s="30"/>
      <c r="B340" s="31"/>
      <c r="C340" s="30"/>
      <c r="D340" s="155" t="s">
        <v>169</v>
      </c>
      <c r="E340" s="30"/>
      <c r="F340" s="156" t="s">
        <v>907</v>
      </c>
      <c r="G340" s="30"/>
      <c r="H340" s="30"/>
      <c r="I340" s="30"/>
      <c r="J340" s="30"/>
      <c r="K340" s="30"/>
      <c r="L340" s="31"/>
      <c r="M340" s="157"/>
      <c r="N340" s="158"/>
      <c r="O340" s="56"/>
      <c r="P340" s="56"/>
      <c r="Q340" s="56"/>
      <c r="R340" s="56"/>
      <c r="S340" s="56"/>
      <c r="T340" s="57"/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T340" s="18" t="s">
        <v>169</v>
      </c>
      <c r="AU340" s="18" t="s">
        <v>81</v>
      </c>
    </row>
    <row r="341" spans="1:65" s="14" customFormat="1" x14ac:dyDescent="0.2">
      <c r="B341" s="165"/>
      <c r="D341" s="155" t="s">
        <v>171</v>
      </c>
      <c r="E341" s="166" t="s">
        <v>1</v>
      </c>
      <c r="F341" s="167" t="s">
        <v>908</v>
      </c>
      <c r="H341" s="168">
        <v>2496</v>
      </c>
      <c r="L341" s="165"/>
      <c r="M341" s="169"/>
      <c r="N341" s="170"/>
      <c r="O341" s="170"/>
      <c r="P341" s="170"/>
      <c r="Q341" s="170"/>
      <c r="R341" s="170"/>
      <c r="S341" s="170"/>
      <c r="T341" s="171"/>
      <c r="AT341" s="166" t="s">
        <v>171</v>
      </c>
      <c r="AU341" s="166" t="s">
        <v>81</v>
      </c>
      <c r="AV341" s="14" t="s">
        <v>81</v>
      </c>
      <c r="AW341" s="14" t="s">
        <v>31</v>
      </c>
      <c r="AX341" s="14" t="s">
        <v>74</v>
      </c>
      <c r="AY341" s="166" t="s">
        <v>160</v>
      </c>
    </row>
    <row r="342" spans="1:65" s="15" customFormat="1" x14ac:dyDescent="0.2">
      <c r="B342" s="172"/>
      <c r="D342" s="155" t="s">
        <v>171</v>
      </c>
      <c r="E342" s="173" t="s">
        <v>1</v>
      </c>
      <c r="F342" s="174" t="s">
        <v>176</v>
      </c>
      <c r="H342" s="175">
        <v>2496</v>
      </c>
      <c r="L342" s="172"/>
      <c r="M342" s="176"/>
      <c r="N342" s="177"/>
      <c r="O342" s="177"/>
      <c r="P342" s="177"/>
      <c r="Q342" s="177"/>
      <c r="R342" s="177"/>
      <c r="S342" s="177"/>
      <c r="T342" s="178"/>
      <c r="AT342" s="173" t="s">
        <v>171</v>
      </c>
      <c r="AU342" s="173" t="s">
        <v>81</v>
      </c>
      <c r="AV342" s="15" t="s">
        <v>167</v>
      </c>
      <c r="AW342" s="15" t="s">
        <v>31</v>
      </c>
      <c r="AX342" s="15" t="s">
        <v>19</v>
      </c>
      <c r="AY342" s="173" t="s">
        <v>160</v>
      </c>
    </row>
    <row r="343" spans="1:65" s="2" customFormat="1" ht="24" customHeight="1" x14ac:dyDescent="0.2">
      <c r="A343" s="30"/>
      <c r="B343" s="142"/>
      <c r="C343" s="143" t="s">
        <v>444</v>
      </c>
      <c r="D343" s="143" t="s">
        <v>162</v>
      </c>
      <c r="E343" s="144" t="s">
        <v>909</v>
      </c>
      <c r="F343" s="145" t="s">
        <v>910</v>
      </c>
      <c r="G343" s="146" t="s">
        <v>165</v>
      </c>
      <c r="H343" s="147">
        <v>83.2</v>
      </c>
      <c r="I343" s="148">
        <v>0</v>
      </c>
      <c r="J343" s="148">
        <f>ROUND(I343*H343,2)</f>
        <v>0</v>
      </c>
      <c r="K343" s="145" t="s">
        <v>166</v>
      </c>
      <c r="L343" s="31"/>
      <c r="M343" s="149" t="s">
        <v>1</v>
      </c>
      <c r="N343" s="150" t="s">
        <v>39</v>
      </c>
      <c r="O343" s="151">
        <v>9.7000000000000003E-2</v>
      </c>
      <c r="P343" s="151">
        <f>O343*H343</f>
        <v>8.0704000000000011</v>
      </c>
      <c r="Q343" s="151">
        <v>0</v>
      </c>
      <c r="R343" s="151">
        <f>Q343*H343</f>
        <v>0</v>
      </c>
      <c r="S343" s="151">
        <v>0</v>
      </c>
      <c r="T343" s="152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53" t="s">
        <v>167</v>
      </c>
      <c r="AT343" s="153" t="s">
        <v>162</v>
      </c>
      <c r="AU343" s="153" t="s">
        <v>81</v>
      </c>
      <c r="AY343" s="18" t="s">
        <v>160</v>
      </c>
      <c r="BE343" s="154">
        <f>IF(N343="základní",J343,0)</f>
        <v>0</v>
      </c>
      <c r="BF343" s="154">
        <f>IF(N343="snížená",J343,0)</f>
        <v>0</v>
      </c>
      <c r="BG343" s="154">
        <f>IF(N343="zákl. přenesená",J343,0)</f>
        <v>0</v>
      </c>
      <c r="BH343" s="154">
        <f>IF(N343="sníž. přenesená",J343,0)</f>
        <v>0</v>
      </c>
      <c r="BI343" s="154">
        <f>IF(N343="nulová",J343,0)</f>
        <v>0</v>
      </c>
      <c r="BJ343" s="18" t="s">
        <v>19</v>
      </c>
      <c r="BK343" s="154">
        <f>ROUND(I343*H343,2)</f>
        <v>0</v>
      </c>
      <c r="BL343" s="18" t="s">
        <v>167</v>
      </c>
      <c r="BM343" s="153" t="s">
        <v>911</v>
      </c>
    </row>
    <row r="344" spans="1:65" s="2" customFormat="1" ht="29.25" x14ac:dyDescent="0.2">
      <c r="A344" s="30"/>
      <c r="B344" s="31"/>
      <c r="C344" s="30"/>
      <c r="D344" s="155" t="s">
        <v>169</v>
      </c>
      <c r="E344" s="30"/>
      <c r="F344" s="156" t="s">
        <v>912</v>
      </c>
      <c r="G344" s="30"/>
      <c r="H344" s="30"/>
      <c r="I344" s="30"/>
      <c r="J344" s="30"/>
      <c r="K344" s="30"/>
      <c r="L344" s="31"/>
      <c r="M344" s="157"/>
      <c r="N344" s="158"/>
      <c r="O344" s="56"/>
      <c r="P344" s="56"/>
      <c r="Q344" s="56"/>
      <c r="R344" s="56"/>
      <c r="S344" s="56"/>
      <c r="T344" s="57"/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T344" s="18" t="s">
        <v>169</v>
      </c>
      <c r="AU344" s="18" t="s">
        <v>81</v>
      </c>
    </row>
    <row r="345" spans="1:65" s="14" customFormat="1" x14ac:dyDescent="0.2">
      <c r="B345" s="165"/>
      <c r="D345" s="155" t="s">
        <v>171</v>
      </c>
      <c r="E345" s="166" t="s">
        <v>1</v>
      </c>
      <c r="F345" s="167" t="s">
        <v>913</v>
      </c>
      <c r="H345" s="168">
        <v>83.2</v>
      </c>
      <c r="L345" s="165"/>
      <c r="M345" s="169"/>
      <c r="N345" s="170"/>
      <c r="O345" s="170"/>
      <c r="P345" s="170"/>
      <c r="Q345" s="170"/>
      <c r="R345" s="170"/>
      <c r="S345" s="170"/>
      <c r="T345" s="171"/>
      <c r="AT345" s="166" t="s">
        <v>171</v>
      </c>
      <c r="AU345" s="166" t="s">
        <v>81</v>
      </c>
      <c r="AV345" s="14" t="s">
        <v>81</v>
      </c>
      <c r="AW345" s="14" t="s">
        <v>31</v>
      </c>
      <c r="AX345" s="14" t="s">
        <v>74</v>
      </c>
      <c r="AY345" s="166" t="s">
        <v>160</v>
      </c>
    </row>
    <row r="346" spans="1:65" s="15" customFormat="1" x14ac:dyDescent="0.2">
      <c r="B346" s="172"/>
      <c r="D346" s="155" t="s">
        <v>171</v>
      </c>
      <c r="E346" s="173" t="s">
        <v>1</v>
      </c>
      <c r="F346" s="174" t="s">
        <v>176</v>
      </c>
      <c r="H346" s="175">
        <v>83.2</v>
      </c>
      <c r="L346" s="172"/>
      <c r="M346" s="176"/>
      <c r="N346" s="177"/>
      <c r="O346" s="177"/>
      <c r="P346" s="177"/>
      <c r="Q346" s="177"/>
      <c r="R346" s="177"/>
      <c r="S346" s="177"/>
      <c r="T346" s="178"/>
      <c r="AT346" s="173" t="s">
        <v>171</v>
      </c>
      <c r="AU346" s="173" t="s">
        <v>81</v>
      </c>
      <c r="AV346" s="15" t="s">
        <v>167</v>
      </c>
      <c r="AW346" s="15" t="s">
        <v>31</v>
      </c>
      <c r="AX346" s="15" t="s">
        <v>19</v>
      </c>
      <c r="AY346" s="173" t="s">
        <v>160</v>
      </c>
    </row>
    <row r="347" spans="1:65" s="2" customFormat="1" ht="24" customHeight="1" x14ac:dyDescent="0.2">
      <c r="A347" s="30"/>
      <c r="B347" s="142"/>
      <c r="C347" s="143" t="s">
        <v>450</v>
      </c>
      <c r="D347" s="143" t="s">
        <v>162</v>
      </c>
      <c r="E347" s="144" t="s">
        <v>914</v>
      </c>
      <c r="F347" s="145" t="s">
        <v>915</v>
      </c>
      <c r="G347" s="146" t="s">
        <v>165</v>
      </c>
      <c r="H347" s="147">
        <v>15.086</v>
      </c>
      <c r="I347" s="148">
        <v>0</v>
      </c>
      <c r="J347" s="148">
        <f>ROUND(I347*H347,2)</f>
        <v>0</v>
      </c>
      <c r="K347" s="145" t="s">
        <v>166</v>
      </c>
      <c r="L347" s="31"/>
      <c r="M347" s="149" t="s">
        <v>1</v>
      </c>
      <c r="N347" s="150" t="s">
        <v>39</v>
      </c>
      <c r="O347" s="151">
        <v>0.126</v>
      </c>
      <c r="P347" s="151">
        <f>O347*H347</f>
        <v>1.900836</v>
      </c>
      <c r="Q347" s="151">
        <v>2.1000000000000001E-4</v>
      </c>
      <c r="R347" s="151">
        <f>Q347*H347</f>
        <v>3.1680600000000003E-3</v>
      </c>
      <c r="S347" s="151">
        <v>0</v>
      </c>
      <c r="T347" s="152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3" t="s">
        <v>167</v>
      </c>
      <c r="AT347" s="153" t="s">
        <v>162</v>
      </c>
      <c r="AU347" s="153" t="s">
        <v>81</v>
      </c>
      <c r="AY347" s="18" t="s">
        <v>160</v>
      </c>
      <c r="BE347" s="154">
        <f>IF(N347="základní",J347,0)</f>
        <v>0</v>
      </c>
      <c r="BF347" s="154">
        <f>IF(N347="snížená",J347,0)</f>
        <v>0</v>
      </c>
      <c r="BG347" s="154">
        <f>IF(N347="zákl. přenesená",J347,0)</f>
        <v>0</v>
      </c>
      <c r="BH347" s="154">
        <f>IF(N347="sníž. přenesená",J347,0)</f>
        <v>0</v>
      </c>
      <c r="BI347" s="154">
        <f>IF(N347="nulová",J347,0)</f>
        <v>0</v>
      </c>
      <c r="BJ347" s="18" t="s">
        <v>19</v>
      </c>
      <c r="BK347" s="154">
        <f>ROUND(I347*H347,2)</f>
        <v>0</v>
      </c>
      <c r="BL347" s="18" t="s">
        <v>167</v>
      </c>
      <c r="BM347" s="153" t="s">
        <v>916</v>
      </c>
    </row>
    <row r="348" spans="1:65" s="2" customFormat="1" ht="19.5" x14ac:dyDescent="0.2">
      <c r="A348" s="30"/>
      <c r="B348" s="31"/>
      <c r="C348" s="30"/>
      <c r="D348" s="155" t="s">
        <v>169</v>
      </c>
      <c r="E348" s="30"/>
      <c r="F348" s="156" t="s">
        <v>917</v>
      </c>
      <c r="G348" s="30"/>
      <c r="H348" s="30"/>
      <c r="I348" s="30"/>
      <c r="J348" s="30"/>
      <c r="K348" s="30"/>
      <c r="L348" s="31"/>
      <c r="M348" s="157"/>
      <c r="N348" s="158"/>
      <c r="O348" s="56"/>
      <c r="P348" s="56"/>
      <c r="Q348" s="56"/>
      <c r="R348" s="56"/>
      <c r="S348" s="56"/>
      <c r="T348" s="57"/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T348" s="18" t="s">
        <v>169</v>
      </c>
      <c r="AU348" s="18" t="s">
        <v>81</v>
      </c>
    </row>
    <row r="349" spans="1:65" s="13" customFormat="1" x14ac:dyDescent="0.2">
      <c r="B349" s="159"/>
      <c r="D349" s="155" t="s">
        <v>171</v>
      </c>
      <c r="E349" s="160" t="s">
        <v>1</v>
      </c>
      <c r="F349" s="161" t="s">
        <v>761</v>
      </c>
      <c r="H349" s="160" t="s">
        <v>1</v>
      </c>
      <c r="L349" s="159"/>
      <c r="M349" s="162"/>
      <c r="N349" s="163"/>
      <c r="O349" s="163"/>
      <c r="P349" s="163"/>
      <c r="Q349" s="163"/>
      <c r="R349" s="163"/>
      <c r="S349" s="163"/>
      <c r="T349" s="164"/>
      <c r="AT349" s="160" t="s">
        <v>171</v>
      </c>
      <c r="AU349" s="160" t="s">
        <v>81</v>
      </c>
      <c r="AV349" s="13" t="s">
        <v>19</v>
      </c>
      <c r="AW349" s="13" t="s">
        <v>31</v>
      </c>
      <c r="AX349" s="13" t="s">
        <v>74</v>
      </c>
      <c r="AY349" s="160" t="s">
        <v>160</v>
      </c>
    </row>
    <row r="350" spans="1:65" s="14" customFormat="1" x14ac:dyDescent="0.2">
      <c r="B350" s="165"/>
      <c r="D350" s="155" t="s">
        <v>171</v>
      </c>
      <c r="E350" s="166" t="s">
        <v>1</v>
      </c>
      <c r="F350" s="167" t="s">
        <v>918</v>
      </c>
      <c r="H350" s="168">
        <v>15.086</v>
      </c>
      <c r="L350" s="165"/>
      <c r="M350" s="169"/>
      <c r="N350" s="170"/>
      <c r="O350" s="170"/>
      <c r="P350" s="170"/>
      <c r="Q350" s="170"/>
      <c r="R350" s="170"/>
      <c r="S350" s="170"/>
      <c r="T350" s="171"/>
      <c r="AT350" s="166" t="s">
        <v>171</v>
      </c>
      <c r="AU350" s="166" t="s">
        <v>81</v>
      </c>
      <c r="AV350" s="14" t="s">
        <v>81</v>
      </c>
      <c r="AW350" s="14" t="s">
        <v>31</v>
      </c>
      <c r="AX350" s="14" t="s">
        <v>19</v>
      </c>
      <c r="AY350" s="166" t="s">
        <v>160</v>
      </c>
    </row>
    <row r="351" spans="1:65" s="2" customFormat="1" ht="24" customHeight="1" x14ac:dyDescent="0.2">
      <c r="A351" s="30"/>
      <c r="B351" s="142"/>
      <c r="C351" s="143" t="s">
        <v>458</v>
      </c>
      <c r="D351" s="143" t="s">
        <v>162</v>
      </c>
      <c r="E351" s="144" t="s">
        <v>919</v>
      </c>
      <c r="F351" s="145" t="s">
        <v>920</v>
      </c>
      <c r="G351" s="146" t="s">
        <v>447</v>
      </c>
      <c r="H351" s="147">
        <v>24</v>
      </c>
      <c r="I351" s="148">
        <v>0</v>
      </c>
      <c r="J351" s="148">
        <f>ROUND(I351*H351,2)</f>
        <v>0</v>
      </c>
      <c r="K351" s="145" t="s">
        <v>1</v>
      </c>
      <c r="L351" s="31"/>
      <c r="M351" s="149" t="s">
        <v>1</v>
      </c>
      <c r="N351" s="150" t="s">
        <v>39</v>
      </c>
      <c r="O351" s="151">
        <v>6.0999999999999999E-2</v>
      </c>
      <c r="P351" s="151">
        <f>O351*H351</f>
        <v>1.464</v>
      </c>
      <c r="Q351" s="151">
        <v>2.9E-4</v>
      </c>
      <c r="R351" s="151">
        <f>Q351*H351</f>
        <v>6.96E-3</v>
      </c>
      <c r="S351" s="151">
        <v>0</v>
      </c>
      <c r="T351" s="152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53" t="s">
        <v>167</v>
      </c>
      <c r="AT351" s="153" t="s">
        <v>162</v>
      </c>
      <c r="AU351" s="153" t="s">
        <v>81</v>
      </c>
      <c r="AY351" s="18" t="s">
        <v>160</v>
      </c>
      <c r="BE351" s="154">
        <f>IF(N351="základní",J351,0)</f>
        <v>0</v>
      </c>
      <c r="BF351" s="154">
        <f>IF(N351="snížená",J351,0)</f>
        <v>0</v>
      </c>
      <c r="BG351" s="154">
        <f>IF(N351="zákl. přenesená",J351,0)</f>
        <v>0</v>
      </c>
      <c r="BH351" s="154">
        <f>IF(N351="sníž. přenesená",J351,0)</f>
        <v>0</v>
      </c>
      <c r="BI351" s="154">
        <f>IF(N351="nulová",J351,0)</f>
        <v>0</v>
      </c>
      <c r="BJ351" s="18" t="s">
        <v>19</v>
      </c>
      <c r="BK351" s="154">
        <f>ROUND(I351*H351,2)</f>
        <v>0</v>
      </c>
      <c r="BL351" s="18" t="s">
        <v>167</v>
      </c>
      <c r="BM351" s="153" t="s">
        <v>921</v>
      </c>
    </row>
    <row r="352" spans="1:65" s="2" customFormat="1" ht="19.5" x14ac:dyDescent="0.2">
      <c r="A352" s="30"/>
      <c r="B352" s="31"/>
      <c r="C352" s="30"/>
      <c r="D352" s="155" t="s">
        <v>169</v>
      </c>
      <c r="E352" s="30"/>
      <c r="F352" s="156" t="s">
        <v>922</v>
      </c>
      <c r="G352" s="30"/>
      <c r="H352" s="30"/>
      <c r="I352" s="30"/>
      <c r="J352" s="30"/>
      <c r="K352" s="30"/>
      <c r="L352" s="31"/>
      <c r="M352" s="157"/>
      <c r="N352" s="158"/>
      <c r="O352" s="56"/>
      <c r="P352" s="56"/>
      <c r="Q352" s="56"/>
      <c r="R352" s="56"/>
      <c r="S352" s="56"/>
      <c r="T352" s="57"/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T352" s="18" t="s">
        <v>169</v>
      </c>
      <c r="AU352" s="18" t="s">
        <v>81</v>
      </c>
    </row>
    <row r="353" spans="1:65" s="13" customFormat="1" x14ac:dyDescent="0.2">
      <c r="B353" s="159"/>
      <c r="D353" s="155" t="s">
        <v>171</v>
      </c>
      <c r="E353" s="160" t="s">
        <v>1</v>
      </c>
      <c r="F353" s="161" t="s">
        <v>923</v>
      </c>
      <c r="H353" s="160" t="s">
        <v>1</v>
      </c>
      <c r="L353" s="159"/>
      <c r="M353" s="162"/>
      <c r="N353" s="163"/>
      <c r="O353" s="163"/>
      <c r="P353" s="163"/>
      <c r="Q353" s="163"/>
      <c r="R353" s="163"/>
      <c r="S353" s="163"/>
      <c r="T353" s="164"/>
      <c r="AT353" s="160" t="s">
        <v>171</v>
      </c>
      <c r="AU353" s="160" t="s">
        <v>81</v>
      </c>
      <c r="AV353" s="13" t="s">
        <v>19</v>
      </c>
      <c r="AW353" s="13" t="s">
        <v>31</v>
      </c>
      <c r="AX353" s="13" t="s">
        <v>74</v>
      </c>
      <c r="AY353" s="160" t="s">
        <v>160</v>
      </c>
    </row>
    <row r="354" spans="1:65" s="14" customFormat="1" x14ac:dyDescent="0.2">
      <c r="B354" s="165"/>
      <c r="D354" s="155" t="s">
        <v>171</v>
      </c>
      <c r="E354" s="166" t="s">
        <v>1</v>
      </c>
      <c r="F354" s="167" t="s">
        <v>924</v>
      </c>
      <c r="H354" s="168">
        <v>24</v>
      </c>
      <c r="L354" s="165"/>
      <c r="M354" s="169"/>
      <c r="N354" s="170"/>
      <c r="O354" s="170"/>
      <c r="P354" s="170"/>
      <c r="Q354" s="170"/>
      <c r="R354" s="170"/>
      <c r="S354" s="170"/>
      <c r="T354" s="171"/>
      <c r="AT354" s="166" t="s">
        <v>171</v>
      </c>
      <c r="AU354" s="166" t="s">
        <v>81</v>
      </c>
      <c r="AV354" s="14" t="s">
        <v>81</v>
      </c>
      <c r="AW354" s="14" t="s">
        <v>31</v>
      </c>
      <c r="AX354" s="14" t="s">
        <v>19</v>
      </c>
      <c r="AY354" s="166" t="s">
        <v>160</v>
      </c>
    </row>
    <row r="355" spans="1:65" s="2" customFormat="1" ht="16.5" customHeight="1" x14ac:dyDescent="0.2">
      <c r="A355" s="30"/>
      <c r="B355" s="142"/>
      <c r="C355" s="143" t="s">
        <v>464</v>
      </c>
      <c r="D355" s="143" t="s">
        <v>162</v>
      </c>
      <c r="E355" s="144" t="s">
        <v>925</v>
      </c>
      <c r="F355" s="145" t="s">
        <v>926</v>
      </c>
      <c r="G355" s="146" t="s">
        <v>179</v>
      </c>
      <c r="H355" s="147">
        <v>4.6109999999999998</v>
      </c>
      <c r="I355" s="148">
        <v>0</v>
      </c>
      <c r="J355" s="148">
        <f>ROUND(I355*H355,2)</f>
        <v>0</v>
      </c>
      <c r="K355" s="145" t="s">
        <v>166</v>
      </c>
      <c r="L355" s="31"/>
      <c r="M355" s="149" t="s">
        <v>1</v>
      </c>
      <c r="N355" s="150" t="s">
        <v>39</v>
      </c>
      <c r="O355" s="151">
        <v>16.373999999999999</v>
      </c>
      <c r="P355" s="151">
        <f>O355*H355</f>
        <v>75.500513999999995</v>
      </c>
      <c r="Q355" s="151">
        <v>0.121711072</v>
      </c>
      <c r="R355" s="151">
        <f>Q355*H355</f>
        <v>0.56120975299199993</v>
      </c>
      <c r="S355" s="151">
        <v>2.4</v>
      </c>
      <c r="T355" s="152">
        <f>S355*H355</f>
        <v>11.0664</v>
      </c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R355" s="153" t="s">
        <v>167</v>
      </c>
      <c r="AT355" s="153" t="s">
        <v>162</v>
      </c>
      <c r="AU355" s="153" t="s">
        <v>81</v>
      </c>
      <c r="AY355" s="18" t="s">
        <v>160</v>
      </c>
      <c r="BE355" s="154">
        <f>IF(N355="základní",J355,0)</f>
        <v>0</v>
      </c>
      <c r="BF355" s="154">
        <f>IF(N355="snížená",J355,0)</f>
        <v>0</v>
      </c>
      <c r="BG355" s="154">
        <f>IF(N355="zákl. přenesená",J355,0)</f>
        <v>0</v>
      </c>
      <c r="BH355" s="154">
        <f>IF(N355="sníž. přenesená",J355,0)</f>
        <v>0</v>
      </c>
      <c r="BI355" s="154">
        <f>IF(N355="nulová",J355,0)</f>
        <v>0</v>
      </c>
      <c r="BJ355" s="18" t="s">
        <v>19</v>
      </c>
      <c r="BK355" s="154">
        <f>ROUND(I355*H355,2)</f>
        <v>0</v>
      </c>
      <c r="BL355" s="18" t="s">
        <v>167</v>
      </c>
      <c r="BM355" s="153" t="s">
        <v>927</v>
      </c>
    </row>
    <row r="356" spans="1:65" s="2" customFormat="1" ht="19.5" x14ac:dyDescent="0.2">
      <c r="A356" s="30"/>
      <c r="B356" s="31"/>
      <c r="C356" s="30"/>
      <c r="D356" s="155" t="s">
        <v>169</v>
      </c>
      <c r="E356" s="30"/>
      <c r="F356" s="156" t="s">
        <v>928</v>
      </c>
      <c r="G356" s="30"/>
      <c r="H356" s="30"/>
      <c r="I356" s="30"/>
      <c r="J356" s="30"/>
      <c r="K356" s="30"/>
      <c r="L356" s="31"/>
      <c r="M356" s="157"/>
      <c r="N356" s="158"/>
      <c r="O356" s="56"/>
      <c r="P356" s="56"/>
      <c r="Q356" s="56"/>
      <c r="R356" s="56"/>
      <c r="S356" s="56"/>
      <c r="T356" s="57"/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T356" s="18" t="s">
        <v>169</v>
      </c>
      <c r="AU356" s="18" t="s">
        <v>81</v>
      </c>
    </row>
    <row r="357" spans="1:65" s="13" customFormat="1" x14ac:dyDescent="0.2">
      <c r="B357" s="159"/>
      <c r="D357" s="155" t="s">
        <v>171</v>
      </c>
      <c r="E357" s="160" t="s">
        <v>1</v>
      </c>
      <c r="F357" s="161" t="s">
        <v>929</v>
      </c>
      <c r="H357" s="160" t="s">
        <v>1</v>
      </c>
      <c r="L357" s="159"/>
      <c r="M357" s="162"/>
      <c r="N357" s="163"/>
      <c r="O357" s="163"/>
      <c r="P357" s="163"/>
      <c r="Q357" s="163"/>
      <c r="R357" s="163"/>
      <c r="S357" s="163"/>
      <c r="T357" s="164"/>
      <c r="AT357" s="160" t="s">
        <v>171</v>
      </c>
      <c r="AU357" s="160" t="s">
        <v>81</v>
      </c>
      <c r="AV357" s="13" t="s">
        <v>19</v>
      </c>
      <c r="AW357" s="13" t="s">
        <v>31</v>
      </c>
      <c r="AX357" s="13" t="s">
        <v>74</v>
      </c>
      <c r="AY357" s="160" t="s">
        <v>160</v>
      </c>
    </row>
    <row r="358" spans="1:65" s="14" customFormat="1" x14ac:dyDescent="0.2">
      <c r="B358" s="165"/>
      <c r="D358" s="155" t="s">
        <v>171</v>
      </c>
      <c r="E358" s="166" t="s">
        <v>1</v>
      </c>
      <c r="F358" s="167" t="s">
        <v>930</v>
      </c>
      <c r="H358" s="168">
        <v>2.6040000000000001</v>
      </c>
      <c r="L358" s="165"/>
      <c r="M358" s="169"/>
      <c r="N358" s="170"/>
      <c r="O358" s="170"/>
      <c r="P358" s="170"/>
      <c r="Q358" s="170"/>
      <c r="R358" s="170"/>
      <c r="S358" s="170"/>
      <c r="T358" s="171"/>
      <c r="AT358" s="166" t="s">
        <v>171</v>
      </c>
      <c r="AU358" s="166" t="s">
        <v>81</v>
      </c>
      <c r="AV358" s="14" t="s">
        <v>81</v>
      </c>
      <c r="AW358" s="14" t="s">
        <v>31</v>
      </c>
      <c r="AX358" s="14" t="s">
        <v>74</v>
      </c>
      <c r="AY358" s="166" t="s">
        <v>160</v>
      </c>
    </row>
    <row r="359" spans="1:65" s="13" customFormat="1" x14ac:dyDescent="0.2">
      <c r="B359" s="159"/>
      <c r="D359" s="155" t="s">
        <v>171</v>
      </c>
      <c r="E359" s="160" t="s">
        <v>1</v>
      </c>
      <c r="F359" s="161" t="s">
        <v>931</v>
      </c>
      <c r="H359" s="160" t="s">
        <v>1</v>
      </c>
      <c r="L359" s="159"/>
      <c r="M359" s="162"/>
      <c r="N359" s="163"/>
      <c r="O359" s="163"/>
      <c r="P359" s="163"/>
      <c r="Q359" s="163"/>
      <c r="R359" s="163"/>
      <c r="S359" s="163"/>
      <c r="T359" s="164"/>
      <c r="AT359" s="160" t="s">
        <v>171</v>
      </c>
      <c r="AU359" s="160" t="s">
        <v>81</v>
      </c>
      <c r="AV359" s="13" t="s">
        <v>19</v>
      </c>
      <c r="AW359" s="13" t="s">
        <v>31</v>
      </c>
      <c r="AX359" s="13" t="s">
        <v>74</v>
      </c>
      <c r="AY359" s="160" t="s">
        <v>160</v>
      </c>
    </row>
    <row r="360" spans="1:65" s="14" customFormat="1" x14ac:dyDescent="0.2">
      <c r="B360" s="165"/>
      <c r="D360" s="155" t="s">
        <v>171</v>
      </c>
      <c r="E360" s="166" t="s">
        <v>1</v>
      </c>
      <c r="F360" s="167" t="s">
        <v>932</v>
      </c>
      <c r="H360" s="168">
        <v>2.0070000000000001</v>
      </c>
      <c r="L360" s="165"/>
      <c r="M360" s="169"/>
      <c r="N360" s="170"/>
      <c r="O360" s="170"/>
      <c r="P360" s="170"/>
      <c r="Q360" s="170"/>
      <c r="R360" s="170"/>
      <c r="S360" s="170"/>
      <c r="T360" s="171"/>
      <c r="AT360" s="166" t="s">
        <v>171</v>
      </c>
      <c r="AU360" s="166" t="s">
        <v>81</v>
      </c>
      <c r="AV360" s="14" t="s">
        <v>81</v>
      </c>
      <c r="AW360" s="14" t="s">
        <v>31</v>
      </c>
      <c r="AX360" s="14" t="s">
        <v>74</v>
      </c>
      <c r="AY360" s="166" t="s">
        <v>160</v>
      </c>
    </row>
    <row r="361" spans="1:65" s="15" customFormat="1" x14ac:dyDescent="0.2">
      <c r="B361" s="172"/>
      <c r="D361" s="155" t="s">
        <v>171</v>
      </c>
      <c r="E361" s="173" t="s">
        <v>1</v>
      </c>
      <c r="F361" s="174" t="s">
        <v>176</v>
      </c>
      <c r="H361" s="175">
        <v>4.6109999999999998</v>
      </c>
      <c r="L361" s="172"/>
      <c r="M361" s="176"/>
      <c r="N361" s="177"/>
      <c r="O361" s="177"/>
      <c r="P361" s="177"/>
      <c r="Q361" s="177"/>
      <c r="R361" s="177"/>
      <c r="S361" s="177"/>
      <c r="T361" s="178"/>
      <c r="AT361" s="173" t="s">
        <v>171</v>
      </c>
      <c r="AU361" s="173" t="s">
        <v>81</v>
      </c>
      <c r="AV361" s="15" t="s">
        <v>167</v>
      </c>
      <c r="AW361" s="15" t="s">
        <v>31</v>
      </c>
      <c r="AX361" s="15" t="s">
        <v>19</v>
      </c>
      <c r="AY361" s="173" t="s">
        <v>160</v>
      </c>
    </row>
    <row r="362" spans="1:65" s="2" customFormat="1" ht="16.5" customHeight="1" x14ac:dyDescent="0.2">
      <c r="A362" s="30"/>
      <c r="B362" s="142"/>
      <c r="C362" s="143" t="s">
        <v>473</v>
      </c>
      <c r="D362" s="143" t="s">
        <v>162</v>
      </c>
      <c r="E362" s="144" t="s">
        <v>933</v>
      </c>
      <c r="F362" s="145" t="s">
        <v>934</v>
      </c>
      <c r="G362" s="146" t="s">
        <v>186</v>
      </c>
      <c r="H362" s="147">
        <v>10.4</v>
      </c>
      <c r="I362" s="148">
        <v>0</v>
      </c>
      <c r="J362" s="148">
        <f>ROUND(I362*H362,2)</f>
        <v>0</v>
      </c>
      <c r="K362" s="145" t="s">
        <v>166</v>
      </c>
      <c r="L362" s="31"/>
      <c r="M362" s="149" t="s">
        <v>1</v>
      </c>
      <c r="N362" s="150" t="s">
        <v>39</v>
      </c>
      <c r="O362" s="151">
        <v>0.60699999999999998</v>
      </c>
      <c r="P362" s="151">
        <f>O362*H362</f>
        <v>6.3128000000000002</v>
      </c>
      <c r="Q362" s="151">
        <v>8.3599999999999999E-5</v>
      </c>
      <c r="R362" s="151">
        <f>Q362*H362</f>
        <v>8.6943999999999997E-4</v>
      </c>
      <c r="S362" s="151">
        <v>1.7999999999999999E-2</v>
      </c>
      <c r="T362" s="152">
        <f>S362*H362</f>
        <v>0.18720000000000001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3" t="s">
        <v>167</v>
      </c>
      <c r="AT362" s="153" t="s">
        <v>162</v>
      </c>
      <c r="AU362" s="153" t="s">
        <v>81</v>
      </c>
      <c r="AY362" s="18" t="s">
        <v>160</v>
      </c>
      <c r="BE362" s="154">
        <f>IF(N362="základní",J362,0)</f>
        <v>0</v>
      </c>
      <c r="BF362" s="154">
        <f>IF(N362="snížená",J362,0)</f>
        <v>0</v>
      </c>
      <c r="BG362" s="154">
        <f>IF(N362="zákl. přenesená",J362,0)</f>
        <v>0</v>
      </c>
      <c r="BH362" s="154">
        <f>IF(N362="sníž. přenesená",J362,0)</f>
        <v>0</v>
      </c>
      <c r="BI362" s="154">
        <f>IF(N362="nulová",J362,0)</f>
        <v>0</v>
      </c>
      <c r="BJ362" s="18" t="s">
        <v>19</v>
      </c>
      <c r="BK362" s="154">
        <f>ROUND(I362*H362,2)</f>
        <v>0</v>
      </c>
      <c r="BL362" s="18" t="s">
        <v>167</v>
      </c>
      <c r="BM362" s="153" t="s">
        <v>935</v>
      </c>
    </row>
    <row r="363" spans="1:65" s="2" customFormat="1" ht="19.5" x14ac:dyDescent="0.2">
      <c r="A363" s="30"/>
      <c r="B363" s="31"/>
      <c r="C363" s="30"/>
      <c r="D363" s="155" t="s">
        <v>169</v>
      </c>
      <c r="E363" s="30"/>
      <c r="F363" s="156" t="s">
        <v>936</v>
      </c>
      <c r="G363" s="30"/>
      <c r="H363" s="30"/>
      <c r="I363" s="30"/>
      <c r="J363" s="30"/>
      <c r="K363" s="30"/>
      <c r="L363" s="31"/>
      <c r="M363" s="157"/>
      <c r="N363" s="158"/>
      <c r="O363" s="56"/>
      <c r="P363" s="56"/>
      <c r="Q363" s="56"/>
      <c r="R363" s="56"/>
      <c r="S363" s="56"/>
      <c r="T363" s="57"/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T363" s="18" t="s">
        <v>169</v>
      </c>
      <c r="AU363" s="18" t="s">
        <v>81</v>
      </c>
    </row>
    <row r="364" spans="1:65" s="14" customFormat="1" x14ac:dyDescent="0.2">
      <c r="B364" s="165"/>
      <c r="D364" s="155" t="s">
        <v>171</v>
      </c>
      <c r="E364" s="166" t="s">
        <v>1</v>
      </c>
      <c r="F364" s="167" t="s">
        <v>937</v>
      </c>
      <c r="H364" s="168">
        <v>10.4</v>
      </c>
      <c r="L364" s="165"/>
      <c r="M364" s="169"/>
      <c r="N364" s="170"/>
      <c r="O364" s="170"/>
      <c r="P364" s="170"/>
      <c r="Q364" s="170"/>
      <c r="R364" s="170"/>
      <c r="S364" s="170"/>
      <c r="T364" s="171"/>
      <c r="AT364" s="166" t="s">
        <v>171</v>
      </c>
      <c r="AU364" s="166" t="s">
        <v>81</v>
      </c>
      <c r="AV364" s="14" t="s">
        <v>81</v>
      </c>
      <c r="AW364" s="14" t="s">
        <v>31</v>
      </c>
      <c r="AX364" s="14" t="s">
        <v>74</v>
      </c>
      <c r="AY364" s="166" t="s">
        <v>160</v>
      </c>
    </row>
    <row r="365" spans="1:65" s="15" customFormat="1" x14ac:dyDescent="0.2">
      <c r="B365" s="172"/>
      <c r="D365" s="155" t="s">
        <v>171</v>
      </c>
      <c r="E365" s="173" t="s">
        <v>1</v>
      </c>
      <c r="F365" s="174" t="s">
        <v>176</v>
      </c>
      <c r="H365" s="175">
        <v>10.4</v>
      </c>
      <c r="L365" s="172"/>
      <c r="M365" s="176"/>
      <c r="N365" s="177"/>
      <c r="O365" s="177"/>
      <c r="P365" s="177"/>
      <c r="Q365" s="177"/>
      <c r="R365" s="177"/>
      <c r="S365" s="177"/>
      <c r="T365" s="178"/>
      <c r="AT365" s="173" t="s">
        <v>171</v>
      </c>
      <c r="AU365" s="173" t="s">
        <v>81</v>
      </c>
      <c r="AV365" s="15" t="s">
        <v>167</v>
      </c>
      <c r="AW365" s="15" t="s">
        <v>31</v>
      </c>
      <c r="AX365" s="15" t="s">
        <v>19</v>
      </c>
      <c r="AY365" s="173" t="s">
        <v>160</v>
      </c>
    </row>
    <row r="366" spans="1:65" s="2" customFormat="1" ht="24" customHeight="1" x14ac:dyDescent="0.2">
      <c r="A366" s="30"/>
      <c r="B366" s="142"/>
      <c r="C366" s="143" t="s">
        <v>481</v>
      </c>
      <c r="D366" s="143" t="s">
        <v>162</v>
      </c>
      <c r="E366" s="144" t="s">
        <v>938</v>
      </c>
      <c r="F366" s="145" t="s">
        <v>939</v>
      </c>
      <c r="G366" s="146" t="s">
        <v>165</v>
      </c>
      <c r="H366" s="147">
        <v>64.295000000000002</v>
      </c>
      <c r="I366" s="148">
        <v>0</v>
      </c>
      <c r="J366" s="148">
        <f>ROUND(I366*H366,2)</f>
        <v>0</v>
      </c>
      <c r="K366" s="145" t="s">
        <v>166</v>
      </c>
      <c r="L366" s="31"/>
      <c r="M366" s="149" t="s">
        <v>1</v>
      </c>
      <c r="N366" s="150" t="s">
        <v>39</v>
      </c>
      <c r="O366" s="151">
        <v>0.27300000000000002</v>
      </c>
      <c r="P366" s="151">
        <f>O366*H366</f>
        <v>17.552535000000002</v>
      </c>
      <c r="Q366" s="151">
        <v>0</v>
      </c>
      <c r="R366" s="151">
        <f>Q366*H366</f>
        <v>0</v>
      </c>
      <c r="S366" s="151">
        <v>0</v>
      </c>
      <c r="T366" s="152">
        <f>S366*H366</f>
        <v>0</v>
      </c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R366" s="153" t="s">
        <v>167</v>
      </c>
      <c r="AT366" s="153" t="s">
        <v>162</v>
      </c>
      <c r="AU366" s="153" t="s">
        <v>81</v>
      </c>
      <c r="AY366" s="18" t="s">
        <v>160</v>
      </c>
      <c r="BE366" s="154">
        <f>IF(N366="základní",J366,0)</f>
        <v>0</v>
      </c>
      <c r="BF366" s="154">
        <f>IF(N366="snížená",J366,0)</f>
        <v>0</v>
      </c>
      <c r="BG366" s="154">
        <f>IF(N366="zákl. přenesená",J366,0)</f>
        <v>0</v>
      </c>
      <c r="BH366" s="154">
        <f>IF(N366="sníž. přenesená",J366,0)</f>
        <v>0</v>
      </c>
      <c r="BI366" s="154">
        <f>IF(N366="nulová",J366,0)</f>
        <v>0</v>
      </c>
      <c r="BJ366" s="18" t="s">
        <v>19</v>
      </c>
      <c r="BK366" s="154">
        <f>ROUND(I366*H366,2)</f>
        <v>0</v>
      </c>
      <c r="BL366" s="18" t="s">
        <v>167</v>
      </c>
      <c r="BM366" s="153" t="s">
        <v>940</v>
      </c>
    </row>
    <row r="367" spans="1:65" s="2" customFormat="1" x14ac:dyDescent="0.2">
      <c r="A367" s="30"/>
      <c r="B367" s="31"/>
      <c r="C367" s="30"/>
      <c r="D367" s="155" t="s">
        <v>169</v>
      </c>
      <c r="E367" s="30"/>
      <c r="F367" s="156" t="s">
        <v>939</v>
      </c>
      <c r="G367" s="30"/>
      <c r="H367" s="30"/>
      <c r="I367" s="30"/>
      <c r="J367" s="30"/>
      <c r="K367" s="30"/>
      <c r="L367" s="31"/>
      <c r="M367" s="157"/>
      <c r="N367" s="158"/>
      <c r="O367" s="56"/>
      <c r="P367" s="56"/>
      <c r="Q367" s="56"/>
      <c r="R367" s="56"/>
      <c r="S367" s="56"/>
      <c r="T367" s="57"/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T367" s="18" t="s">
        <v>169</v>
      </c>
      <c r="AU367" s="18" t="s">
        <v>81</v>
      </c>
    </row>
    <row r="368" spans="1:65" s="13" customFormat="1" x14ac:dyDescent="0.2">
      <c r="B368" s="159"/>
      <c r="D368" s="155" t="s">
        <v>171</v>
      </c>
      <c r="E368" s="160" t="s">
        <v>1</v>
      </c>
      <c r="F368" s="161" t="s">
        <v>941</v>
      </c>
      <c r="H368" s="160" t="s">
        <v>1</v>
      </c>
      <c r="L368" s="159"/>
      <c r="M368" s="162"/>
      <c r="N368" s="163"/>
      <c r="O368" s="163"/>
      <c r="P368" s="163"/>
      <c r="Q368" s="163"/>
      <c r="R368" s="163"/>
      <c r="S368" s="163"/>
      <c r="T368" s="164"/>
      <c r="AT368" s="160" t="s">
        <v>171</v>
      </c>
      <c r="AU368" s="160" t="s">
        <v>81</v>
      </c>
      <c r="AV368" s="13" t="s">
        <v>19</v>
      </c>
      <c r="AW368" s="13" t="s">
        <v>31</v>
      </c>
      <c r="AX368" s="13" t="s">
        <v>74</v>
      </c>
      <c r="AY368" s="160" t="s">
        <v>160</v>
      </c>
    </row>
    <row r="369" spans="1:65" s="14" customFormat="1" x14ac:dyDescent="0.2">
      <c r="B369" s="165"/>
      <c r="D369" s="155" t="s">
        <v>171</v>
      </c>
      <c r="E369" s="166" t="s">
        <v>1</v>
      </c>
      <c r="F369" s="167" t="s">
        <v>942</v>
      </c>
      <c r="H369" s="168">
        <v>42.875999999999998</v>
      </c>
      <c r="L369" s="165"/>
      <c r="M369" s="169"/>
      <c r="N369" s="170"/>
      <c r="O369" s="170"/>
      <c r="P369" s="170"/>
      <c r="Q369" s="170"/>
      <c r="R369" s="170"/>
      <c r="S369" s="170"/>
      <c r="T369" s="171"/>
      <c r="AT369" s="166" t="s">
        <v>171</v>
      </c>
      <c r="AU369" s="166" t="s">
        <v>81</v>
      </c>
      <c r="AV369" s="14" t="s">
        <v>81</v>
      </c>
      <c r="AW369" s="14" t="s">
        <v>31</v>
      </c>
      <c r="AX369" s="14" t="s">
        <v>74</v>
      </c>
      <c r="AY369" s="166" t="s">
        <v>160</v>
      </c>
    </row>
    <row r="370" spans="1:65" s="13" customFormat="1" x14ac:dyDescent="0.2">
      <c r="B370" s="159"/>
      <c r="D370" s="155" t="s">
        <v>171</v>
      </c>
      <c r="E370" s="160" t="s">
        <v>1</v>
      </c>
      <c r="F370" s="161" t="s">
        <v>943</v>
      </c>
      <c r="H370" s="160" t="s">
        <v>1</v>
      </c>
      <c r="L370" s="159"/>
      <c r="M370" s="162"/>
      <c r="N370" s="163"/>
      <c r="O370" s="163"/>
      <c r="P370" s="163"/>
      <c r="Q370" s="163"/>
      <c r="R370" s="163"/>
      <c r="S370" s="163"/>
      <c r="T370" s="164"/>
      <c r="AT370" s="160" t="s">
        <v>171</v>
      </c>
      <c r="AU370" s="160" t="s">
        <v>81</v>
      </c>
      <c r="AV370" s="13" t="s">
        <v>19</v>
      </c>
      <c r="AW370" s="13" t="s">
        <v>31</v>
      </c>
      <c r="AX370" s="13" t="s">
        <v>74</v>
      </c>
      <c r="AY370" s="160" t="s">
        <v>160</v>
      </c>
    </row>
    <row r="371" spans="1:65" s="14" customFormat="1" x14ac:dyDescent="0.2">
      <c r="B371" s="165"/>
      <c r="D371" s="155" t="s">
        <v>171</v>
      </c>
      <c r="E371" s="166" t="s">
        <v>1</v>
      </c>
      <c r="F371" s="167" t="s">
        <v>944</v>
      </c>
      <c r="H371" s="168">
        <v>9.6</v>
      </c>
      <c r="L371" s="165"/>
      <c r="M371" s="169"/>
      <c r="N371" s="170"/>
      <c r="O371" s="170"/>
      <c r="P371" s="170"/>
      <c r="Q371" s="170"/>
      <c r="R371" s="170"/>
      <c r="S371" s="170"/>
      <c r="T371" s="171"/>
      <c r="AT371" s="166" t="s">
        <v>171</v>
      </c>
      <c r="AU371" s="166" t="s">
        <v>81</v>
      </c>
      <c r="AV371" s="14" t="s">
        <v>81</v>
      </c>
      <c r="AW371" s="14" t="s">
        <v>31</v>
      </c>
      <c r="AX371" s="14" t="s">
        <v>74</v>
      </c>
      <c r="AY371" s="166" t="s">
        <v>160</v>
      </c>
    </row>
    <row r="372" spans="1:65" s="13" customFormat="1" x14ac:dyDescent="0.2">
      <c r="B372" s="159"/>
      <c r="D372" s="155" t="s">
        <v>171</v>
      </c>
      <c r="E372" s="160" t="s">
        <v>1</v>
      </c>
      <c r="F372" s="161" t="s">
        <v>945</v>
      </c>
      <c r="H372" s="160" t="s">
        <v>1</v>
      </c>
      <c r="L372" s="159"/>
      <c r="M372" s="162"/>
      <c r="N372" s="163"/>
      <c r="O372" s="163"/>
      <c r="P372" s="163"/>
      <c r="Q372" s="163"/>
      <c r="R372" s="163"/>
      <c r="S372" s="163"/>
      <c r="T372" s="164"/>
      <c r="AT372" s="160" t="s">
        <v>171</v>
      </c>
      <c r="AU372" s="160" t="s">
        <v>81</v>
      </c>
      <c r="AV372" s="13" t="s">
        <v>19</v>
      </c>
      <c r="AW372" s="13" t="s">
        <v>31</v>
      </c>
      <c r="AX372" s="13" t="s">
        <v>74</v>
      </c>
      <c r="AY372" s="160" t="s">
        <v>160</v>
      </c>
    </row>
    <row r="373" spans="1:65" s="14" customFormat="1" x14ac:dyDescent="0.2">
      <c r="B373" s="165"/>
      <c r="D373" s="155" t="s">
        <v>171</v>
      </c>
      <c r="E373" s="166" t="s">
        <v>1</v>
      </c>
      <c r="F373" s="167" t="s">
        <v>946</v>
      </c>
      <c r="H373" s="168">
        <v>9.6189999999999998</v>
      </c>
      <c r="L373" s="165"/>
      <c r="M373" s="169"/>
      <c r="N373" s="170"/>
      <c r="O373" s="170"/>
      <c r="P373" s="170"/>
      <c r="Q373" s="170"/>
      <c r="R373" s="170"/>
      <c r="S373" s="170"/>
      <c r="T373" s="171"/>
      <c r="AT373" s="166" t="s">
        <v>171</v>
      </c>
      <c r="AU373" s="166" t="s">
        <v>81</v>
      </c>
      <c r="AV373" s="14" t="s">
        <v>81</v>
      </c>
      <c r="AW373" s="14" t="s">
        <v>31</v>
      </c>
      <c r="AX373" s="14" t="s">
        <v>74</v>
      </c>
      <c r="AY373" s="166" t="s">
        <v>160</v>
      </c>
    </row>
    <row r="374" spans="1:65" s="13" customFormat="1" x14ac:dyDescent="0.2">
      <c r="B374" s="159"/>
      <c r="D374" s="155" t="s">
        <v>171</v>
      </c>
      <c r="E374" s="160" t="s">
        <v>1</v>
      </c>
      <c r="F374" s="161" t="s">
        <v>947</v>
      </c>
      <c r="H374" s="160" t="s">
        <v>1</v>
      </c>
      <c r="L374" s="159"/>
      <c r="M374" s="162"/>
      <c r="N374" s="163"/>
      <c r="O374" s="163"/>
      <c r="P374" s="163"/>
      <c r="Q374" s="163"/>
      <c r="R374" s="163"/>
      <c r="S374" s="163"/>
      <c r="T374" s="164"/>
      <c r="AT374" s="160" t="s">
        <v>171</v>
      </c>
      <c r="AU374" s="160" t="s">
        <v>81</v>
      </c>
      <c r="AV374" s="13" t="s">
        <v>19</v>
      </c>
      <c r="AW374" s="13" t="s">
        <v>31</v>
      </c>
      <c r="AX374" s="13" t="s">
        <v>74</v>
      </c>
      <c r="AY374" s="160" t="s">
        <v>160</v>
      </c>
    </row>
    <row r="375" spans="1:65" s="14" customFormat="1" x14ac:dyDescent="0.2">
      <c r="B375" s="165"/>
      <c r="D375" s="155" t="s">
        <v>171</v>
      </c>
      <c r="E375" s="166" t="s">
        <v>1</v>
      </c>
      <c r="F375" s="167" t="s">
        <v>948</v>
      </c>
      <c r="H375" s="168">
        <v>2.2000000000000002</v>
      </c>
      <c r="L375" s="165"/>
      <c r="M375" s="169"/>
      <c r="N375" s="170"/>
      <c r="O375" s="170"/>
      <c r="P375" s="170"/>
      <c r="Q375" s="170"/>
      <c r="R375" s="170"/>
      <c r="S375" s="170"/>
      <c r="T375" s="171"/>
      <c r="AT375" s="166" t="s">
        <v>171</v>
      </c>
      <c r="AU375" s="166" t="s">
        <v>81</v>
      </c>
      <c r="AV375" s="14" t="s">
        <v>81</v>
      </c>
      <c r="AW375" s="14" t="s">
        <v>31</v>
      </c>
      <c r="AX375" s="14" t="s">
        <v>74</v>
      </c>
      <c r="AY375" s="166" t="s">
        <v>160</v>
      </c>
    </row>
    <row r="376" spans="1:65" s="15" customFormat="1" x14ac:dyDescent="0.2">
      <c r="B376" s="172"/>
      <c r="D376" s="155" t="s">
        <v>171</v>
      </c>
      <c r="E376" s="173" t="s">
        <v>1</v>
      </c>
      <c r="F376" s="174" t="s">
        <v>176</v>
      </c>
      <c r="H376" s="175">
        <v>64.295000000000002</v>
      </c>
      <c r="L376" s="172"/>
      <c r="M376" s="176"/>
      <c r="N376" s="177"/>
      <c r="O376" s="177"/>
      <c r="P376" s="177"/>
      <c r="Q376" s="177"/>
      <c r="R376" s="177"/>
      <c r="S376" s="177"/>
      <c r="T376" s="178"/>
      <c r="AT376" s="173" t="s">
        <v>171</v>
      </c>
      <c r="AU376" s="173" t="s">
        <v>81</v>
      </c>
      <c r="AV376" s="15" t="s">
        <v>167</v>
      </c>
      <c r="AW376" s="15" t="s">
        <v>31</v>
      </c>
      <c r="AX376" s="15" t="s">
        <v>19</v>
      </c>
      <c r="AY376" s="173" t="s">
        <v>160</v>
      </c>
    </row>
    <row r="377" spans="1:65" s="2" customFormat="1" ht="24" customHeight="1" x14ac:dyDescent="0.2">
      <c r="A377" s="30"/>
      <c r="B377" s="142"/>
      <c r="C377" s="143" t="s">
        <v>487</v>
      </c>
      <c r="D377" s="143" t="s">
        <v>162</v>
      </c>
      <c r="E377" s="144" t="s">
        <v>949</v>
      </c>
      <c r="F377" s="145" t="s">
        <v>950</v>
      </c>
      <c r="G377" s="146" t="s">
        <v>165</v>
      </c>
      <c r="H377" s="147">
        <v>64.295000000000002</v>
      </c>
      <c r="I377" s="148">
        <v>0</v>
      </c>
      <c r="J377" s="148">
        <f>ROUND(I377*H377,2)</f>
        <v>0</v>
      </c>
      <c r="K377" s="145" t="s">
        <v>166</v>
      </c>
      <c r="L377" s="31"/>
      <c r="M377" s="149" t="s">
        <v>1</v>
      </c>
      <c r="N377" s="150" t="s">
        <v>39</v>
      </c>
      <c r="O377" s="151">
        <v>0.247</v>
      </c>
      <c r="P377" s="151">
        <f>O377*H377</f>
        <v>15.880865</v>
      </c>
      <c r="Q377" s="151">
        <v>4.8000000000000001E-2</v>
      </c>
      <c r="R377" s="151">
        <f>Q377*H377</f>
        <v>3.08616</v>
      </c>
      <c r="S377" s="151">
        <v>4.8000000000000001E-2</v>
      </c>
      <c r="T377" s="152">
        <f>S377*H377</f>
        <v>3.08616</v>
      </c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R377" s="153" t="s">
        <v>167</v>
      </c>
      <c r="AT377" s="153" t="s">
        <v>162</v>
      </c>
      <c r="AU377" s="153" t="s">
        <v>81</v>
      </c>
      <c r="AY377" s="18" t="s">
        <v>160</v>
      </c>
      <c r="BE377" s="154">
        <f>IF(N377="základní",J377,0)</f>
        <v>0</v>
      </c>
      <c r="BF377" s="154">
        <f>IF(N377="snížená",J377,0)</f>
        <v>0</v>
      </c>
      <c r="BG377" s="154">
        <f>IF(N377="zákl. přenesená",J377,0)</f>
        <v>0</v>
      </c>
      <c r="BH377" s="154">
        <f>IF(N377="sníž. přenesená",J377,0)</f>
        <v>0</v>
      </c>
      <c r="BI377" s="154">
        <f>IF(N377="nulová",J377,0)</f>
        <v>0</v>
      </c>
      <c r="BJ377" s="18" t="s">
        <v>19</v>
      </c>
      <c r="BK377" s="154">
        <f>ROUND(I377*H377,2)</f>
        <v>0</v>
      </c>
      <c r="BL377" s="18" t="s">
        <v>167</v>
      </c>
      <c r="BM377" s="153" t="s">
        <v>951</v>
      </c>
    </row>
    <row r="378" spans="1:65" s="2" customFormat="1" x14ac:dyDescent="0.2">
      <c r="A378" s="30"/>
      <c r="B378" s="31"/>
      <c r="C378" s="30"/>
      <c r="D378" s="155" t="s">
        <v>169</v>
      </c>
      <c r="E378" s="30"/>
      <c r="F378" s="156" t="s">
        <v>952</v>
      </c>
      <c r="G378" s="30"/>
      <c r="H378" s="30"/>
      <c r="I378" s="30"/>
      <c r="J378" s="30"/>
      <c r="K378" s="30"/>
      <c r="L378" s="31"/>
      <c r="M378" s="157"/>
      <c r="N378" s="158"/>
      <c r="O378" s="56"/>
      <c r="P378" s="56"/>
      <c r="Q378" s="56"/>
      <c r="R378" s="56"/>
      <c r="S378" s="56"/>
      <c r="T378" s="57"/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T378" s="18" t="s">
        <v>169</v>
      </c>
      <c r="AU378" s="18" t="s">
        <v>81</v>
      </c>
    </row>
    <row r="379" spans="1:65" s="13" customFormat="1" x14ac:dyDescent="0.2">
      <c r="B379" s="159"/>
      <c r="D379" s="155" t="s">
        <v>171</v>
      </c>
      <c r="E379" s="160" t="s">
        <v>1</v>
      </c>
      <c r="F379" s="161" t="s">
        <v>941</v>
      </c>
      <c r="H379" s="160" t="s">
        <v>1</v>
      </c>
      <c r="L379" s="159"/>
      <c r="M379" s="162"/>
      <c r="N379" s="163"/>
      <c r="O379" s="163"/>
      <c r="P379" s="163"/>
      <c r="Q379" s="163"/>
      <c r="R379" s="163"/>
      <c r="S379" s="163"/>
      <c r="T379" s="164"/>
      <c r="AT379" s="160" t="s">
        <v>171</v>
      </c>
      <c r="AU379" s="160" t="s">
        <v>81</v>
      </c>
      <c r="AV379" s="13" t="s">
        <v>19</v>
      </c>
      <c r="AW379" s="13" t="s">
        <v>31</v>
      </c>
      <c r="AX379" s="13" t="s">
        <v>74</v>
      </c>
      <c r="AY379" s="160" t="s">
        <v>160</v>
      </c>
    </row>
    <row r="380" spans="1:65" s="14" customFormat="1" x14ac:dyDescent="0.2">
      <c r="B380" s="165"/>
      <c r="D380" s="155" t="s">
        <v>171</v>
      </c>
      <c r="E380" s="166" t="s">
        <v>1</v>
      </c>
      <c r="F380" s="167" t="s">
        <v>942</v>
      </c>
      <c r="H380" s="168">
        <v>42.875999999999998</v>
      </c>
      <c r="L380" s="165"/>
      <c r="M380" s="169"/>
      <c r="N380" s="170"/>
      <c r="O380" s="170"/>
      <c r="P380" s="170"/>
      <c r="Q380" s="170"/>
      <c r="R380" s="170"/>
      <c r="S380" s="170"/>
      <c r="T380" s="171"/>
      <c r="AT380" s="166" t="s">
        <v>171</v>
      </c>
      <c r="AU380" s="166" t="s">
        <v>81</v>
      </c>
      <c r="AV380" s="14" t="s">
        <v>81</v>
      </c>
      <c r="AW380" s="14" t="s">
        <v>31</v>
      </c>
      <c r="AX380" s="14" t="s">
        <v>74</v>
      </c>
      <c r="AY380" s="166" t="s">
        <v>160</v>
      </c>
    </row>
    <row r="381" spans="1:65" s="13" customFormat="1" x14ac:dyDescent="0.2">
      <c r="B381" s="159"/>
      <c r="D381" s="155" t="s">
        <v>171</v>
      </c>
      <c r="E381" s="160" t="s">
        <v>1</v>
      </c>
      <c r="F381" s="161" t="s">
        <v>943</v>
      </c>
      <c r="H381" s="160" t="s">
        <v>1</v>
      </c>
      <c r="L381" s="159"/>
      <c r="M381" s="162"/>
      <c r="N381" s="163"/>
      <c r="O381" s="163"/>
      <c r="P381" s="163"/>
      <c r="Q381" s="163"/>
      <c r="R381" s="163"/>
      <c r="S381" s="163"/>
      <c r="T381" s="164"/>
      <c r="AT381" s="160" t="s">
        <v>171</v>
      </c>
      <c r="AU381" s="160" t="s">
        <v>81</v>
      </c>
      <c r="AV381" s="13" t="s">
        <v>19</v>
      </c>
      <c r="AW381" s="13" t="s">
        <v>31</v>
      </c>
      <c r="AX381" s="13" t="s">
        <v>74</v>
      </c>
      <c r="AY381" s="160" t="s">
        <v>160</v>
      </c>
    </row>
    <row r="382" spans="1:65" s="14" customFormat="1" x14ac:dyDescent="0.2">
      <c r="B382" s="165"/>
      <c r="D382" s="155" t="s">
        <v>171</v>
      </c>
      <c r="E382" s="166" t="s">
        <v>1</v>
      </c>
      <c r="F382" s="167" t="s">
        <v>944</v>
      </c>
      <c r="H382" s="168">
        <v>9.6</v>
      </c>
      <c r="L382" s="165"/>
      <c r="M382" s="169"/>
      <c r="N382" s="170"/>
      <c r="O382" s="170"/>
      <c r="P382" s="170"/>
      <c r="Q382" s="170"/>
      <c r="R382" s="170"/>
      <c r="S382" s="170"/>
      <c r="T382" s="171"/>
      <c r="AT382" s="166" t="s">
        <v>171</v>
      </c>
      <c r="AU382" s="166" t="s">
        <v>81</v>
      </c>
      <c r="AV382" s="14" t="s">
        <v>81</v>
      </c>
      <c r="AW382" s="14" t="s">
        <v>31</v>
      </c>
      <c r="AX382" s="14" t="s">
        <v>74</v>
      </c>
      <c r="AY382" s="166" t="s">
        <v>160</v>
      </c>
    </row>
    <row r="383" spans="1:65" s="13" customFormat="1" x14ac:dyDescent="0.2">
      <c r="B383" s="159"/>
      <c r="D383" s="155" t="s">
        <v>171</v>
      </c>
      <c r="E383" s="160" t="s">
        <v>1</v>
      </c>
      <c r="F383" s="161" t="s">
        <v>945</v>
      </c>
      <c r="H383" s="160" t="s">
        <v>1</v>
      </c>
      <c r="L383" s="159"/>
      <c r="M383" s="162"/>
      <c r="N383" s="163"/>
      <c r="O383" s="163"/>
      <c r="P383" s="163"/>
      <c r="Q383" s="163"/>
      <c r="R383" s="163"/>
      <c r="S383" s="163"/>
      <c r="T383" s="164"/>
      <c r="AT383" s="160" t="s">
        <v>171</v>
      </c>
      <c r="AU383" s="160" t="s">
        <v>81</v>
      </c>
      <c r="AV383" s="13" t="s">
        <v>19</v>
      </c>
      <c r="AW383" s="13" t="s">
        <v>31</v>
      </c>
      <c r="AX383" s="13" t="s">
        <v>74</v>
      </c>
      <c r="AY383" s="160" t="s">
        <v>160</v>
      </c>
    </row>
    <row r="384" spans="1:65" s="14" customFormat="1" x14ac:dyDescent="0.2">
      <c r="B384" s="165"/>
      <c r="D384" s="155" t="s">
        <v>171</v>
      </c>
      <c r="E384" s="166" t="s">
        <v>1</v>
      </c>
      <c r="F384" s="167" t="s">
        <v>946</v>
      </c>
      <c r="H384" s="168">
        <v>9.6189999999999998</v>
      </c>
      <c r="L384" s="165"/>
      <c r="M384" s="169"/>
      <c r="N384" s="170"/>
      <c r="O384" s="170"/>
      <c r="P384" s="170"/>
      <c r="Q384" s="170"/>
      <c r="R384" s="170"/>
      <c r="S384" s="170"/>
      <c r="T384" s="171"/>
      <c r="AT384" s="166" t="s">
        <v>171</v>
      </c>
      <c r="AU384" s="166" t="s">
        <v>81</v>
      </c>
      <c r="AV384" s="14" t="s">
        <v>81</v>
      </c>
      <c r="AW384" s="14" t="s">
        <v>31</v>
      </c>
      <c r="AX384" s="14" t="s">
        <v>74</v>
      </c>
      <c r="AY384" s="166" t="s">
        <v>160</v>
      </c>
    </row>
    <row r="385" spans="1:65" s="13" customFormat="1" x14ac:dyDescent="0.2">
      <c r="B385" s="159"/>
      <c r="D385" s="155" t="s">
        <v>171</v>
      </c>
      <c r="E385" s="160" t="s">
        <v>1</v>
      </c>
      <c r="F385" s="161" t="s">
        <v>947</v>
      </c>
      <c r="H385" s="160" t="s">
        <v>1</v>
      </c>
      <c r="L385" s="159"/>
      <c r="M385" s="162"/>
      <c r="N385" s="163"/>
      <c r="O385" s="163"/>
      <c r="P385" s="163"/>
      <c r="Q385" s="163"/>
      <c r="R385" s="163"/>
      <c r="S385" s="163"/>
      <c r="T385" s="164"/>
      <c r="AT385" s="160" t="s">
        <v>171</v>
      </c>
      <c r="AU385" s="160" t="s">
        <v>81</v>
      </c>
      <c r="AV385" s="13" t="s">
        <v>19</v>
      </c>
      <c r="AW385" s="13" t="s">
        <v>31</v>
      </c>
      <c r="AX385" s="13" t="s">
        <v>74</v>
      </c>
      <c r="AY385" s="160" t="s">
        <v>160</v>
      </c>
    </row>
    <row r="386" spans="1:65" s="14" customFormat="1" x14ac:dyDescent="0.2">
      <c r="B386" s="165"/>
      <c r="D386" s="155" t="s">
        <v>171</v>
      </c>
      <c r="E386" s="166" t="s">
        <v>1</v>
      </c>
      <c r="F386" s="167" t="s">
        <v>948</v>
      </c>
      <c r="H386" s="168">
        <v>2.2000000000000002</v>
      </c>
      <c r="L386" s="165"/>
      <c r="M386" s="169"/>
      <c r="N386" s="170"/>
      <c r="O386" s="170"/>
      <c r="P386" s="170"/>
      <c r="Q386" s="170"/>
      <c r="R386" s="170"/>
      <c r="S386" s="170"/>
      <c r="T386" s="171"/>
      <c r="AT386" s="166" t="s">
        <v>171</v>
      </c>
      <c r="AU386" s="166" t="s">
        <v>81</v>
      </c>
      <c r="AV386" s="14" t="s">
        <v>81</v>
      </c>
      <c r="AW386" s="14" t="s">
        <v>31</v>
      </c>
      <c r="AX386" s="14" t="s">
        <v>74</v>
      </c>
      <c r="AY386" s="166" t="s">
        <v>160</v>
      </c>
    </row>
    <row r="387" spans="1:65" s="15" customFormat="1" x14ac:dyDescent="0.2">
      <c r="B387" s="172"/>
      <c r="D387" s="155" t="s">
        <v>171</v>
      </c>
      <c r="E387" s="173" t="s">
        <v>1</v>
      </c>
      <c r="F387" s="174" t="s">
        <v>176</v>
      </c>
      <c r="H387" s="175">
        <v>64.295000000000002</v>
      </c>
      <c r="L387" s="172"/>
      <c r="M387" s="176"/>
      <c r="N387" s="177"/>
      <c r="O387" s="177"/>
      <c r="P387" s="177"/>
      <c r="Q387" s="177"/>
      <c r="R387" s="177"/>
      <c r="S387" s="177"/>
      <c r="T387" s="178"/>
      <c r="AT387" s="173" t="s">
        <v>171</v>
      </c>
      <c r="AU387" s="173" t="s">
        <v>81</v>
      </c>
      <c r="AV387" s="15" t="s">
        <v>167</v>
      </c>
      <c r="AW387" s="15" t="s">
        <v>31</v>
      </c>
      <c r="AX387" s="15" t="s">
        <v>19</v>
      </c>
      <c r="AY387" s="173" t="s">
        <v>160</v>
      </c>
    </row>
    <row r="388" spans="1:65" s="2" customFormat="1" ht="16.5" customHeight="1" x14ac:dyDescent="0.2">
      <c r="A388" s="30"/>
      <c r="B388" s="142"/>
      <c r="C388" s="143" t="s">
        <v>492</v>
      </c>
      <c r="D388" s="143" t="s">
        <v>162</v>
      </c>
      <c r="E388" s="144" t="s">
        <v>953</v>
      </c>
      <c r="F388" s="145" t="s">
        <v>954</v>
      </c>
      <c r="G388" s="146" t="s">
        <v>165</v>
      </c>
      <c r="H388" s="147">
        <v>23.701000000000001</v>
      </c>
      <c r="I388" s="148">
        <v>0</v>
      </c>
      <c r="J388" s="148">
        <f>ROUND(I388*H388,2)</f>
        <v>0</v>
      </c>
      <c r="K388" s="145" t="s">
        <v>166</v>
      </c>
      <c r="L388" s="31"/>
      <c r="M388" s="149" t="s">
        <v>1</v>
      </c>
      <c r="N388" s="150" t="s">
        <v>39</v>
      </c>
      <c r="O388" s="151">
        <v>0.33500000000000002</v>
      </c>
      <c r="P388" s="151">
        <f>O388*H388</f>
        <v>7.9398350000000004</v>
      </c>
      <c r="Q388" s="151">
        <v>0</v>
      </c>
      <c r="R388" s="151">
        <f>Q388*H388</f>
        <v>0</v>
      </c>
      <c r="S388" s="151">
        <v>0</v>
      </c>
      <c r="T388" s="152">
        <f>S388*H388</f>
        <v>0</v>
      </c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  <c r="AE388" s="30"/>
      <c r="AR388" s="153" t="s">
        <v>167</v>
      </c>
      <c r="AT388" s="153" t="s">
        <v>162</v>
      </c>
      <c r="AU388" s="153" t="s">
        <v>81</v>
      </c>
      <c r="AY388" s="18" t="s">
        <v>160</v>
      </c>
      <c r="BE388" s="154">
        <f>IF(N388="základní",J388,0)</f>
        <v>0</v>
      </c>
      <c r="BF388" s="154">
        <f>IF(N388="snížená",J388,0)</f>
        <v>0</v>
      </c>
      <c r="BG388" s="154">
        <f>IF(N388="zákl. přenesená",J388,0)</f>
        <v>0</v>
      </c>
      <c r="BH388" s="154">
        <f>IF(N388="sníž. přenesená",J388,0)</f>
        <v>0</v>
      </c>
      <c r="BI388" s="154">
        <f>IF(N388="nulová",J388,0)</f>
        <v>0</v>
      </c>
      <c r="BJ388" s="18" t="s">
        <v>19</v>
      </c>
      <c r="BK388" s="154">
        <f>ROUND(I388*H388,2)</f>
        <v>0</v>
      </c>
      <c r="BL388" s="18" t="s">
        <v>167</v>
      </c>
      <c r="BM388" s="153" t="s">
        <v>955</v>
      </c>
    </row>
    <row r="389" spans="1:65" s="2" customFormat="1" x14ac:dyDescent="0.2">
      <c r="A389" s="30"/>
      <c r="B389" s="31"/>
      <c r="C389" s="30"/>
      <c r="D389" s="155" t="s">
        <v>169</v>
      </c>
      <c r="E389" s="30"/>
      <c r="F389" s="156" t="s">
        <v>954</v>
      </c>
      <c r="G389" s="30"/>
      <c r="H389" s="30"/>
      <c r="I389" s="30"/>
      <c r="J389" s="30"/>
      <c r="K389" s="30"/>
      <c r="L389" s="31"/>
      <c r="M389" s="157"/>
      <c r="N389" s="158"/>
      <c r="O389" s="56"/>
      <c r="P389" s="56"/>
      <c r="Q389" s="56"/>
      <c r="R389" s="56"/>
      <c r="S389" s="56"/>
      <c r="T389" s="57"/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T389" s="18" t="s">
        <v>169</v>
      </c>
      <c r="AU389" s="18" t="s">
        <v>81</v>
      </c>
    </row>
    <row r="390" spans="1:65" s="13" customFormat="1" x14ac:dyDescent="0.2">
      <c r="B390" s="159"/>
      <c r="D390" s="155" t="s">
        <v>171</v>
      </c>
      <c r="E390" s="160" t="s">
        <v>1</v>
      </c>
      <c r="F390" s="161" t="s">
        <v>956</v>
      </c>
      <c r="H390" s="160" t="s">
        <v>1</v>
      </c>
      <c r="L390" s="159"/>
      <c r="M390" s="162"/>
      <c r="N390" s="163"/>
      <c r="O390" s="163"/>
      <c r="P390" s="163"/>
      <c r="Q390" s="163"/>
      <c r="R390" s="163"/>
      <c r="S390" s="163"/>
      <c r="T390" s="164"/>
      <c r="AT390" s="160" t="s">
        <v>171</v>
      </c>
      <c r="AU390" s="160" t="s">
        <v>81</v>
      </c>
      <c r="AV390" s="13" t="s">
        <v>19</v>
      </c>
      <c r="AW390" s="13" t="s">
        <v>31</v>
      </c>
      <c r="AX390" s="13" t="s">
        <v>74</v>
      </c>
      <c r="AY390" s="160" t="s">
        <v>160</v>
      </c>
    </row>
    <row r="391" spans="1:65" s="14" customFormat="1" x14ac:dyDescent="0.2">
      <c r="B391" s="165"/>
      <c r="D391" s="155" t="s">
        <v>171</v>
      </c>
      <c r="E391" s="166" t="s">
        <v>1</v>
      </c>
      <c r="F391" s="167" t="s">
        <v>957</v>
      </c>
      <c r="H391" s="168">
        <v>23.701000000000001</v>
      </c>
      <c r="L391" s="165"/>
      <c r="M391" s="169"/>
      <c r="N391" s="170"/>
      <c r="O391" s="170"/>
      <c r="P391" s="170"/>
      <c r="Q391" s="170"/>
      <c r="R391" s="170"/>
      <c r="S391" s="170"/>
      <c r="T391" s="171"/>
      <c r="AT391" s="166" t="s">
        <v>171</v>
      </c>
      <c r="AU391" s="166" t="s">
        <v>81</v>
      </c>
      <c r="AV391" s="14" t="s">
        <v>81</v>
      </c>
      <c r="AW391" s="14" t="s">
        <v>31</v>
      </c>
      <c r="AX391" s="14" t="s">
        <v>74</v>
      </c>
      <c r="AY391" s="166" t="s">
        <v>160</v>
      </c>
    </row>
    <row r="392" spans="1:65" s="15" customFormat="1" x14ac:dyDescent="0.2">
      <c r="B392" s="172"/>
      <c r="D392" s="155" t="s">
        <v>171</v>
      </c>
      <c r="E392" s="173" t="s">
        <v>1</v>
      </c>
      <c r="F392" s="174" t="s">
        <v>176</v>
      </c>
      <c r="H392" s="175">
        <v>23.701000000000001</v>
      </c>
      <c r="L392" s="172"/>
      <c r="M392" s="176"/>
      <c r="N392" s="177"/>
      <c r="O392" s="177"/>
      <c r="P392" s="177"/>
      <c r="Q392" s="177"/>
      <c r="R392" s="177"/>
      <c r="S392" s="177"/>
      <c r="T392" s="178"/>
      <c r="AT392" s="173" t="s">
        <v>171</v>
      </c>
      <c r="AU392" s="173" t="s">
        <v>81</v>
      </c>
      <c r="AV392" s="15" t="s">
        <v>167</v>
      </c>
      <c r="AW392" s="15" t="s">
        <v>31</v>
      </c>
      <c r="AX392" s="15" t="s">
        <v>19</v>
      </c>
      <c r="AY392" s="173" t="s">
        <v>160</v>
      </c>
    </row>
    <row r="393" spans="1:65" s="2" customFormat="1" ht="24" customHeight="1" x14ac:dyDescent="0.2">
      <c r="A393" s="30"/>
      <c r="B393" s="142"/>
      <c r="C393" s="143" t="s">
        <v>498</v>
      </c>
      <c r="D393" s="143" t="s">
        <v>162</v>
      </c>
      <c r="E393" s="144" t="s">
        <v>958</v>
      </c>
      <c r="F393" s="145" t="s">
        <v>959</v>
      </c>
      <c r="G393" s="146" t="s">
        <v>165</v>
      </c>
      <c r="H393" s="147">
        <v>23.701000000000001</v>
      </c>
      <c r="I393" s="148">
        <v>0</v>
      </c>
      <c r="J393" s="148">
        <f>ROUND(I393*H393,2)</f>
        <v>0</v>
      </c>
      <c r="K393" s="145" t="s">
        <v>166</v>
      </c>
      <c r="L393" s="31"/>
      <c r="M393" s="149" t="s">
        <v>1</v>
      </c>
      <c r="N393" s="150" t="s">
        <v>39</v>
      </c>
      <c r="O393" s="151">
        <v>0.28000000000000003</v>
      </c>
      <c r="P393" s="151">
        <f>O393*H393</f>
        <v>6.6362800000000011</v>
      </c>
      <c r="Q393" s="151">
        <v>4.8000000000000001E-2</v>
      </c>
      <c r="R393" s="151">
        <f>Q393*H393</f>
        <v>1.137648</v>
      </c>
      <c r="S393" s="151">
        <v>4.8000000000000001E-2</v>
      </c>
      <c r="T393" s="152">
        <f>S393*H393</f>
        <v>1.137648</v>
      </c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R393" s="153" t="s">
        <v>167</v>
      </c>
      <c r="AT393" s="153" t="s">
        <v>162</v>
      </c>
      <c r="AU393" s="153" t="s">
        <v>81</v>
      </c>
      <c r="AY393" s="18" t="s">
        <v>160</v>
      </c>
      <c r="BE393" s="154">
        <f>IF(N393="základní",J393,0)</f>
        <v>0</v>
      </c>
      <c r="BF393" s="154">
        <f>IF(N393="snížená",J393,0)</f>
        <v>0</v>
      </c>
      <c r="BG393" s="154">
        <f>IF(N393="zákl. přenesená",J393,0)</f>
        <v>0</v>
      </c>
      <c r="BH393" s="154">
        <f>IF(N393="sníž. přenesená",J393,0)</f>
        <v>0</v>
      </c>
      <c r="BI393" s="154">
        <f>IF(N393="nulová",J393,0)</f>
        <v>0</v>
      </c>
      <c r="BJ393" s="18" t="s">
        <v>19</v>
      </c>
      <c r="BK393" s="154">
        <f>ROUND(I393*H393,2)</f>
        <v>0</v>
      </c>
      <c r="BL393" s="18" t="s">
        <v>167</v>
      </c>
      <c r="BM393" s="153" t="s">
        <v>960</v>
      </c>
    </row>
    <row r="394" spans="1:65" s="2" customFormat="1" x14ac:dyDescent="0.2">
      <c r="A394" s="30"/>
      <c r="B394" s="31"/>
      <c r="C394" s="30"/>
      <c r="D394" s="155" t="s">
        <v>169</v>
      </c>
      <c r="E394" s="30"/>
      <c r="F394" s="156" t="s">
        <v>961</v>
      </c>
      <c r="G394" s="30"/>
      <c r="H394" s="30"/>
      <c r="I394" s="30"/>
      <c r="J394" s="30"/>
      <c r="K394" s="30"/>
      <c r="L394" s="31"/>
      <c r="M394" s="157"/>
      <c r="N394" s="158"/>
      <c r="O394" s="56"/>
      <c r="P394" s="56"/>
      <c r="Q394" s="56"/>
      <c r="R394" s="56"/>
      <c r="S394" s="56"/>
      <c r="T394" s="57"/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  <c r="AE394" s="30"/>
      <c r="AT394" s="18" t="s">
        <v>169</v>
      </c>
      <c r="AU394" s="18" t="s">
        <v>81</v>
      </c>
    </row>
    <row r="395" spans="1:65" s="13" customFormat="1" x14ac:dyDescent="0.2">
      <c r="B395" s="159"/>
      <c r="D395" s="155" t="s">
        <v>171</v>
      </c>
      <c r="E395" s="160" t="s">
        <v>1</v>
      </c>
      <c r="F395" s="161" t="s">
        <v>956</v>
      </c>
      <c r="H395" s="160" t="s">
        <v>1</v>
      </c>
      <c r="L395" s="159"/>
      <c r="M395" s="162"/>
      <c r="N395" s="163"/>
      <c r="O395" s="163"/>
      <c r="P395" s="163"/>
      <c r="Q395" s="163"/>
      <c r="R395" s="163"/>
      <c r="S395" s="163"/>
      <c r="T395" s="164"/>
      <c r="AT395" s="160" t="s">
        <v>171</v>
      </c>
      <c r="AU395" s="160" t="s">
        <v>81</v>
      </c>
      <c r="AV395" s="13" t="s">
        <v>19</v>
      </c>
      <c r="AW395" s="13" t="s">
        <v>31</v>
      </c>
      <c r="AX395" s="13" t="s">
        <v>74</v>
      </c>
      <c r="AY395" s="160" t="s">
        <v>160</v>
      </c>
    </row>
    <row r="396" spans="1:65" s="14" customFormat="1" x14ac:dyDescent="0.2">
      <c r="B396" s="165"/>
      <c r="D396" s="155" t="s">
        <v>171</v>
      </c>
      <c r="E396" s="166" t="s">
        <v>1</v>
      </c>
      <c r="F396" s="167" t="s">
        <v>957</v>
      </c>
      <c r="H396" s="168">
        <v>23.701000000000001</v>
      </c>
      <c r="L396" s="165"/>
      <c r="M396" s="169"/>
      <c r="N396" s="170"/>
      <c r="O396" s="170"/>
      <c r="P396" s="170"/>
      <c r="Q396" s="170"/>
      <c r="R396" s="170"/>
      <c r="S396" s="170"/>
      <c r="T396" s="171"/>
      <c r="AT396" s="166" t="s">
        <v>171</v>
      </c>
      <c r="AU396" s="166" t="s">
        <v>81</v>
      </c>
      <c r="AV396" s="14" t="s">
        <v>81</v>
      </c>
      <c r="AW396" s="14" t="s">
        <v>31</v>
      </c>
      <c r="AX396" s="14" t="s">
        <v>74</v>
      </c>
      <c r="AY396" s="166" t="s">
        <v>160</v>
      </c>
    </row>
    <row r="397" spans="1:65" s="15" customFormat="1" x14ac:dyDescent="0.2">
      <c r="B397" s="172"/>
      <c r="D397" s="155" t="s">
        <v>171</v>
      </c>
      <c r="E397" s="173" t="s">
        <v>1</v>
      </c>
      <c r="F397" s="174" t="s">
        <v>176</v>
      </c>
      <c r="H397" s="175">
        <v>23.701000000000001</v>
      </c>
      <c r="L397" s="172"/>
      <c r="M397" s="176"/>
      <c r="N397" s="177"/>
      <c r="O397" s="177"/>
      <c r="P397" s="177"/>
      <c r="Q397" s="177"/>
      <c r="R397" s="177"/>
      <c r="S397" s="177"/>
      <c r="T397" s="178"/>
      <c r="AT397" s="173" t="s">
        <v>171</v>
      </c>
      <c r="AU397" s="173" t="s">
        <v>81</v>
      </c>
      <c r="AV397" s="15" t="s">
        <v>167</v>
      </c>
      <c r="AW397" s="15" t="s">
        <v>31</v>
      </c>
      <c r="AX397" s="15" t="s">
        <v>19</v>
      </c>
      <c r="AY397" s="173" t="s">
        <v>160</v>
      </c>
    </row>
    <row r="398" spans="1:65" s="2" customFormat="1" ht="24" customHeight="1" x14ac:dyDescent="0.2">
      <c r="A398" s="30"/>
      <c r="B398" s="142"/>
      <c r="C398" s="143" t="s">
        <v>504</v>
      </c>
      <c r="D398" s="143" t="s">
        <v>162</v>
      </c>
      <c r="E398" s="144" t="s">
        <v>962</v>
      </c>
      <c r="F398" s="145" t="s">
        <v>963</v>
      </c>
      <c r="G398" s="146" t="s">
        <v>165</v>
      </c>
      <c r="H398" s="147">
        <v>87.995999999999995</v>
      </c>
      <c r="I398" s="148">
        <v>0</v>
      </c>
      <c r="J398" s="148">
        <f>ROUND(I398*H398,2)</f>
        <v>0</v>
      </c>
      <c r="K398" s="145" t="s">
        <v>166</v>
      </c>
      <c r="L398" s="31"/>
      <c r="M398" s="149" t="s">
        <v>1</v>
      </c>
      <c r="N398" s="150" t="s">
        <v>39</v>
      </c>
      <c r="O398" s="151">
        <v>2.2200000000000002</v>
      </c>
      <c r="P398" s="151">
        <f>O398*H398</f>
        <v>195.35112000000001</v>
      </c>
      <c r="Q398" s="151">
        <v>0</v>
      </c>
      <c r="R398" s="151">
        <f>Q398*H398</f>
        <v>0</v>
      </c>
      <c r="S398" s="151">
        <v>7.7899999999999997E-2</v>
      </c>
      <c r="T398" s="152">
        <f>S398*H398</f>
        <v>6.8548883999999992</v>
      </c>
      <c r="U398" s="30"/>
      <c r="V398" s="30"/>
      <c r="W398" s="30"/>
      <c r="X398" s="30"/>
      <c r="Y398" s="30"/>
      <c r="Z398" s="30"/>
      <c r="AA398" s="30"/>
      <c r="AB398" s="30"/>
      <c r="AC398" s="30"/>
      <c r="AD398" s="30"/>
      <c r="AE398" s="30"/>
      <c r="AR398" s="153" t="s">
        <v>167</v>
      </c>
      <c r="AT398" s="153" t="s">
        <v>162</v>
      </c>
      <c r="AU398" s="153" t="s">
        <v>81</v>
      </c>
      <c r="AY398" s="18" t="s">
        <v>160</v>
      </c>
      <c r="BE398" s="154">
        <f>IF(N398="základní",J398,0)</f>
        <v>0</v>
      </c>
      <c r="BF398" s="154">
        <f>IF(N398="snížená",J398,0)</f>
        <v>0</v>
      </c>
      <c r="BG398" s="154">
        <f>IF(N398="zákl. přenesená",J398,0)</f>
        <v>0</v>
      </c>
      <c r="BH398" s="154">
        <f>IF(N398="sníž. přenesená",J398,0)</f>
        <v>0</v>
      </c>
      <c r="BI398" s="154">
        <f>IF(N398="nulová",J398,0)</f>
        <v>0</v>
      </c>
      <c r="BJ398" s="18" t="s">
        <v>19</v>
      </c>
      <c r="BK398" s="154">
        <f>ROUND(I398*H398,2)</f>
        <v>0</v>
      </c>
      <c r="BL398" s="18" t="s">
        <v>167</v>
      </c>
      <c r="BM398" s="153" t="s">
        <v>964</v>
      </c>
    </row>
    <row r="399" spans="1:65" s="2" customFormat="1" ht="29.25" x14ac:dyDescent="0.2">
      <c r="A399" s="30"/>
      <c r="B399" s="31"/>
      <c r="C399" s="30"/>
      <c r="D399" s="155" t="s">
        <v>169</v>
      </c>
      <c r="E399" s="30"/>
      <c r="F399" s="156" t="s">
        <v>965</v>
      </c>
      <c r="G399" s="30"/>
      <c r="H399" s="30"/>
      <c r="I399" s="30"/>
      <c r="J399" s="30"/>
      <c r="K399" s="30"/>
      <c r="L399" s="31"/>
      <c r="M399" s="157"/>
      <c r="N399" s="158"/>
      <c r="O399" s="56"/>
      <c r="P399" s="56"/>
      <c r="Q399" s="56"/>
      <c r="R399" s="56"/>
      <c r="S399" s="56"/>
      <c r="T399" s="57"/>
      <c r="U399" s="30"/>
      <c r="V399" s="30"/>
      <c r="W399" s="30"/>
      <c r="X399" s="30"/>
      <c r="Y399" s="30"/>
      <c r="Z399" s="30"/>
      <c r="AA399" s="30"/>
      <c r="AB399" s="30"/>
      <c r="AC399" s="30"/>
      <c r="AD399" s="30"/>
      <c r="AE399" s="30"/>
      <c r="AT399" s="18" t="s">
        <v>169</v>
      </c>
      <c r="AU399" s="18" t="s">
        <v>81</v>
      </c>
    </row>
    <row r="400" spans="1:65" s="13" customFormat="1" x14ac:dyDescent="0.2">
      <c r="B400" s="159"/>
      <c r="D400" s="155" t="s">
        <v>171</v>
      </c>
      <c r="E400" s="160" t="s">
        <v>1</v>
      </c>
      <c r="F400" s="161" t="s">
        <v>941</v>
      </c>
      <c r="H400" s="160" t="s">
        <v>1</v>
      </c>
      <c r="L400" s="159"/>
      <c r="M400" s="162"/>
      <c r="N400" s="163"/>
      <c r="O400" s="163"/>
      <c r="P400" s="163"/>
      <c r="Q400" s="163"/>
      <c r="R400" s="163"/>
      <c r="S400" s="163"/>
      <c r="T400" s="164"/>
      <c r="AT400" s="160" t="s">
        <v>171</v>
      </c>
      <c r="AU400" s="160" t="s">
        <v>81</v>
      </c>
      <c r="AV400" s="13" t="s">
        <v>19</v>
      </c>
      <c r="AW400" s="13" t="s">
        <v>31</v>
      </c>
      <c r="AX400" s="13" t="s">
        <v>74</v>
      </c>
      <c r="AY400" s="160" t="s">
        <v>160</v>
      </c>
    </row>
    <row r="401" spans="1:65" s="14" customFormat="1" x14ac:dyDescent="0.2">
      <c r="B401" s="165"/>
      <c r="D401" s="155" t="s">
        <v>171</v>
      </c>
      <c r="E401" s="166" t="s">
        <v>1</v>
      </c>
      <c r="F401" s="167" t="s">
        <v>942</v>
      </c>
      <c r="H401" s="168">
        <v>42.875999999999998</v>
      </c>
      <c r="L401" s="165"/>
      <c r="M401" s="169"/>
      <c r="N401" s="170"/>
      <c r="O401" s="170"/>
      <c r="P401" s="170"/>
      <c r="Q401" s="170"/>
      <c r="R401" s="170"/>
      <c r="S401" s="170"/>
      <c r="T401" s="171"/>
      <c r="AT401" s="166" t="s">
        <v>171</v>
      </c>
      <c r="AU401" s="166" t="s">
        <v>81</v>
      </c>
      <c r="AV401" s="14" t="s">
        <v>81</v>
      </c>
      <c r="AW401" s="14" t="s">
        <v>31</v>
      </c>
      <c r="AX401" s="14" t="s">
        <v>74</v>
      </c>
      <c r="AY401" s="166" t="s">
        <v>160</v>
      </c>
    </row>
    <row r="402" spans="1:65" s="13" customFormat="1" x14ac:dyDescent="0.2">
      <c r="B402" s="159"/>
      <c r="D402" s="155" t="s">
        <v>171</v>
      </c>
      <c r="E402" s="160" t="s">
        <v>1</v>
      </c>
      <c r="F402" s="161" t="s">
        <v>943</v>
      </c>
      <c r="H402" s="160" t="s">
        <v>1</v>
      </c>
      <c r="L402" s="159"/>
      <c r="M402" s="162"/>
      <c r="N402" s="163"/>
      <c r="O402" s="163"/>
      <c r="P402" s="163"/>
      <c r="Q402" s="163"/>
      <c r="R402" s="163"/>
      <c r="S402" s="163"/>
      <c r="T402" s="164"/>
      <c r="AT402" s="160" t="s">
        <v>171</v>
      </c>
      <c r="AU402" s="160" t="s">
        <v>81</v>
      </c>
      <c r="AV402" s="13" t="s">
        <v>19</v>
      </c>
      <c r="AW402" s="13" t="s">
        <v>31</v>
      </c>
      <c r="AX402" s="13" t="s">
        <v>74</v>
      </c>
      <c r="AY402" s="160" t="s">
        <v>160</v>
      </c>
    </row>
    <row r="403" spans="1:65" s="14" customFormat="1" x14ac:dyDescent="0.2">
      <c r="B403" s="165"/>
      <c r="D403" s="155" t="s">
        <v>171</v>
      </c>
      <c r="E403" s="166" t="s">
        <v>1</v>
      </c>
      <c r="F403" s="167" t="s">
        <v>944</v>
      </c>
      <c r="H403" s="168">
        <v>9.6</v>
      </c>
      <c r="L403" s="165"/>
      <c r="M403" s="169"/>
      <c r="N403" s="170"/>
      <c r="O403" s="170"/>
      <c r="P403" s="170"/>
      <c r="Q403" s="170"/>
      <c r="R403" s="170"/>
      <c r="S403" s="170"/>
      <c r="T403" s="171"/>
      <c r="AT403" s="166" t="s">
        <v>171</v>
      </c>
      <c r="AU403" s="166" t="s">
        <v>81</v>
      </c>
      <c r="AV403" s="14" t="s">
        <v>81</v>
      </c>
      <c r="AW403" s="14" t="s">
        <v>31</v>
      </c>
      <c r="AX403" s="14" t="s">
        <v>74</v>
      </c>
      <c r="AY403" s="166" t="s">
        <v>160</v>
      </c>
    </row>
    <row r="404" spans="1:65" s="13" customFormat="1" x14ac:dyDescent="0.2">
      <c r="B404" s="159"/>
      <c r="D404" s="155" t="s">
        <v>171</v>
      </c>
      <c r="E404" s="160" t="s">
        <v>1</v>
      </c>
      <c r="F404" s="161" t="s">
        <v>945</v>
      </c>
      <c r="H404" s="160" t="s">
        <v>1</v>
      </c>
      <c r="L404" s="159"/>
      <c r="M404" s="162"/>
      <c r="N404" s="163"/>
      <c r="O404" s="163"/>
      <c r="P404" s="163"/>
      <c r="Q404" s="163"/>
      <c r="R404" s="163"/>
      <c r="S404" s="163"/>
      <c r="T404" s="164"/>
      <c r="AT404" s="160" t="s">
        <v>171</v>
      </c>
      <c r="AU404" s="160" t="s">
        <v>81</v>
      </c>
      <c r="AV404" s="13" t="s">
        <v>19</v>
      </c>
      <c r="AW404" s="13" t="s">
        <v>31</v>
      </c>
      <c r="AX404" s="13" t="s">
        <v>74</v>
      </c>
      <c r="AY404" s="160" t="s">
        <v>160</v>
      </c>
    </row>
    <row r="405" spans="1:65" s="14" customFormat="1" x14ac:dyDescent="0.2">
      <c r="B405" s="165"/>
      <c r="D405" s="155" t="s">
        <v>171</v>
      </c>
      <c r="E405" s="166" t="s">
        <v>1</v>
      </c>
      <c r="F405" s="167" t="s">
        <v>946</v>
      </c>
      <c r="H405" s="168">
        <v>9.6189999999999998</v>
      </c>
      <c r="L405" s="165"/>
      <c r="M405" s="169"/>
      <c r="N405" s="170"/>
      <c r="O405" s="170"/>
      <c r="P405" s="170"/>
      <c r="Q405" s="170"/>
      <c r="R405" s="170"/>
      <c r="S405" s="170"/>
      <c r="T405" s="171"/>
      <c r="AT405" s="166" t="s">
        <v>171</v>
      </c>
      <c r="AU405" s="166" t="s">
        <v>81</v>
      </c>
      <c r="AV405" s="14" t="s">
        <v>81</v>
      </c>
      <c r="AW405" s="14" t="s">
        <v>31</v>
      </c>
      <c r="AX405" s="14" t="s">
        <v>74</v>
      </c>
      <c r="AY405" s="166" t="s">
        <v>160</v>
      </c>
    </row>
    <row r="406" spans="1:65" s="13" customFormat="1" x14ac:dyDescent="0.2">
      <c r="B406" s="159"/>
      <c r="D406" s="155" t="s">
        <v>171</v>
      </c>
      <c r="E406" s="160" t="s">
        <v>1</v>
      </c>
      <c r="F406" s="161" t="s">
        <v>947</v>
      </c>
      <c r="H406" s="160" t="s">
        <v>1</v>
      </c>
      <c r="L406" s="159"/>
      <c r="M406" s="162"/>
      <c r="N406" s="163"/>
      <c r="O406" s="163"/>
      <c r="P406" s="163"/>
      <c r="Q406" s="163"/>
      <c r="R406" s="163"/>
      <c r="S406" s="163"/>
      <c r="T406" s="164"/>
      <c r="AT406" s="160" t="s">
        <v>171</v>
      </c>
      <c r="AU406" s="160" t="s">
        <v>81</v>
      </c>
      <c r="AV406" s="13" t="s">
        <v>19</v>
      </c>
      <c r="AW406" s="13" t="s">
        <v>31</v>
      </c>
      <c r="AX406" s="13" t="s">
        <v>74</v>
      </c>
      <c r="AY406" s="160" t="s">
        <v>160</v>
      </c>
    </row>
    <row r="407" spans="1:65" s="14" customFormat="1" x14ac:dyDescent="0.2">
      <c r="B407" s="165"/>
      <c r="D407" s="155" t="s">
        <v>171</v>
      </c>
      <c r="E407" s="166" t="s">
        <v>1</v>
      </c>
      <c r="F407" s="167" t="s">
        <v>948</v>
      </c>
      <c r="H407" s="168">
        <v>2.2000000000000002</v>
      </c>
      <c r="L407" s="165"/>
      <c r="M407" s="169"/>
      <c r="N407" s="170"/>
      <c r="O407" s="170"/>
      <c r="P407" s="170"/>
      <c r="Q407" s="170"/>
      <c r="R407" s="170"/>
      <c r="S407" s="170"/>
      <c r="T407" s="171"/>
      <c r="AT407" s="166" t="s">
        <v>171</v>
      </c>
      <c r="AU407" s="166" t="s">
        <v>81</v>
      </c>
      <c r="AV407" s="14" t="s">
        <v>81</v>
      </c>
      <c r="AW407" s="14" t="s">
        <v>31</v>
      </c>
      <c r="AX407" s="14" t="s">
        <v>74</v>
      </c>
      <c r="AY407" s="166" t="s">
        <v>160</v>
      </c>
    </row>
    <row r="408" spans="1:65" s="16" customFormat="1" x14ac:dyDescent="0.2">
      <c r="B408" s="179"/>
      <c r="D408" s="155" t="s">
        <v>171</v>
      </c>
      <c r="E408" s="180" t="s">
        <v>1</v>
      </c>
      <c r="F408" s="181" t="s">
        <v>216</v>
      </c>
      <c r="H408" s="182">
        <v>64.295000000000002</v>
      </c>
      <c r="L408" s="179"/>
      <c r="M408" s="183"/>
      <c r="N408" s="184"/>
      <c r="O408" s="184"/>
      <c r="P408" s="184"/>
      <c r="Q408" s="184"/>
      <c r="R408" s="184"/>
      <c r="S408" s="184"/>
      <c r="T408" s="185"/>
      <c r="AT408" s="180" t="s">
        <v>171</v>
      </c>
      <c r="AU408" s="180" t="s">
        <v>81</v>
      </c>
      <c r="AV408" s="16" t="s">
        <v>183</v>
      </c>
      <c r="AW408" s="16" t="s">
        <v>31</v>
      </c>
      <c r="AX408" s="16" t="s">
        <v>74</v>
      </c>
      <c r="AY408" s="180" t="s">
        <v>160</v>
      </c>
    </row>
    <row r="409" spans="1:65" s="13" customFormat="1" x14ac:dyDescent="0.2">
      <c r="B409" s="159"/>
      <c r="D409" s="155" t="s">
        <v>171</v>
      </c>
      <c r="E409" s="160" t="s">
        <v>1</v>
      </c>
      <c r="F409" s="161" t="s">
        <v>956</v>
      </c>
      <c r="H409" s="160" t="s">
        <v>1</v>
      </c>
      <c r="L409" s="159"/>
      <c r="M409" s="162"/>
      <c r="N409" s="163"/>
      <c r="O409" s="163"/>
      <c r="P409" s="163"/>
      <c r="Q409" s="163"/>
      <c r="R409" s="163"/>
      <c r="S409" s="163"/>
      <c r="T409" s="164"/>
      <c r="AT409" s="160" t="s">
        <v>171</v>
      </c>
      <c r="AU409" s="160" t="s">
        <v>81</v>
      </c>
      <c r="AV409" s="13" t="s">
        <v>19</v>
      </c>
      <c r="AW409" s="13" t="s">
        <v>31</v>
      </c>
      <c r="AX409" s="13" t="s">
        <v>74</v>
      </c>
      <c r="AY409" s="160" t="s">
        <v>160</v>
      </c>
    </row>
    <row r="410" spans="1:65" s="14" customFormat="1" x14ac:dyDescent="0.2">
      <c r="B410" s="165"/>
      <c r="D410" s="155" t="s">
        <v>171</v>
      </c>
      <c r="E410" s="166" t="s">
        <v>1</v>
      </c>
      <c r="F410" s="167" t="s">
        <v>957</v>
      </c>
      <c r="H410" s="168">
        <v>23.701000000000001</v>
      </c>
      <c r="L410" s="165"/>
      <c r="M410" s="169"/>
      <c r="N410" s="170"/>
      <c r="O410" s="170"/>
      <c r="P410" s="170"/>
      <c r="Q410" s="170"/>
      <c r="R410" s="170"/>
      <c r="S410" s="170"/>
      <c r="T410" s="171"/>
      <c r="AT410" s="166" t="s">
        <v>171</v>
      </c>
      <c r="AU410" s="166" t="s">
        <v>81</v>
      </c>
      <c r="AV410" s="14" t="s">
        <v>81</v>
      </c>
      <c r="AW410" s="14" t="s">
        <v>31</v>
      </c>
      <c r="AX410" s="14" t="s">
        <v>74</v>
      </c>
      <c r="AY410" s="166" t="s">
        <v>160</v>
      </c>
    </row>
    <row r="411" spans="1:65" s="16" customFormat="1" x14ac:dyDescent="0.2">
      <c r="B411" s="179"/>
      <c r="D411" s="155" t="s">
        <v>171</v>
      </c>
      <c r="E411" s="180" t="s">
        <v>1</v>
      </c>
      <c r="F411" s="181" t="s">
        <v>216</v>
      </c>
      <c r="H411" s="182">
        <v>23.701000000000001</v>
      </c>
      <c r="L411" s="179"/>
      <c r="M411" s="183"/>
      <c r="N411" s="184"/>
      <c r="O411" s="184"/>
      <c r="P411" s="184"/>
      <c r="Q411" s="184"/>
      <c r="R411" s="184"/>
      <c r="S411" s="184"/>
      <c r="T411" s="185"/>
      <c r="AT411" s="180" t="s">
        <v>171</v>
      </c>
      <c r="AU411" s="180" t="s">
        <v>81</v>
      </c>
      <c r="AV411" s="16" t="s">
        <v>183</v>
      </c>
      <c r="AW411" s="16" t="s">
        <v>31</v>
      </c>
      <c r="AX411" s="16" t="s">
        <v>74</v>
      </c>
      <c r="AY411" s="180" t="s">
        <v>160</v>
      </c>
    </row>
    <row r="412" spans="1:65" s="15" customFormat="1" x14ac:dyDescent="0.2">
      <c r="B412" s="172"/>
      <c r="D412" s="155" t="s">
        <v>171</v>
      </c>
      <c r="E412" s="173" t="s">
        <v>1</v>
      </c>
      <c r="F412" s="174" t="s">
        <v>176</v>
      </c>
      <c r="H412" s="175">
        <v>87.995999999999995</v>
      </c>
      <c r="L412" s="172"/>
      <c r="M412" s="176"/>
      <c r="N412" s="177"/>
      <c r="O412" s="177"/>
      <c r="P412" s="177"/>
      <c r="Q412" s="177"/>
      <c r="R412" s="177"/>
      <c r="S412" s="177"/>
      <c r="T412" s="178"/>
      <c r="AT412" s="173" t="s">
        <v>171</v>
      </c>
      <c r="AU412" s="173" t="s">
        <v>81</v>
      </c>
      <c r="AV412" s="15" t="s">
        <v>167</v>
      </c>
      <c r="AW412" s="15" t="s">
        <v>31</v>
      </c>
      <c r="AX412" s="15" t="s">
        <v>19</v>
      </c>
      <c r="AY412" s="173" t="s">
        <v>160</v>
      </c>
    </row>
    <row r="413" spans="1:65" s="2" customFormat="1" ht="24" customHeight="1" x14ac:dyDescent="0.2">
      <c r="A413" s="30"/>
      <c r="B413" s="142"/>
      <c r="C413" s="143" t="s">
        <v>510</v>
      </c>
      <c r="D413" s="143" t="s">
        <v>162</v>
      </c>
      <c r="E413" s="144" t="s">
        <v>966</v>
      </c>
      <c r="F413" s="145" t="s">
        <v>967</v>
      </c>
      <c r="G413" s="146" t="s">
        <v>179</v>
      </c>
      <c r="H413" s="147">
        <v>1.32</v>
      </c>
      <c r="I413" s="148">
        <v>0</v>
      </c>
      <c r="J413" s="148">
        <f>ROUND(I413*H413,2)</f>
        <v>0</v>
      </c>
      <c r="K413" s="145" t="s">
        <v>166</v>
      </c>
      <c r="L413" s="31"/>
      <c r="M413" s="149" t="s">
        <v>1</v>
      </c>
      <c r="N413" s="150" t="s">
        <v>39</v>
      </c>
      <c r="O413" s="151">
        <v>37.229999999999997</v>
      </c>
      <c r="P413" s="151">
        <f>O413*H413</f>
        <v>49.143599999999999</v>
      </c>
      <c r="Q413" s="151">
        <v>0.50375000000000003</v>
      </c>
      <c r="R413" s="151">
        <f>Q413*H413</f>
        <v>0.66495000000000004</v>
      </c>
      <c r="S413" s="151">
        <v>2.5</v>
      </c>
      <c r="T413" s="152">
        <f>S413*H413</f>
        <v>3.3000000000000003</v>
      </c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R413" s="153" t="s">
        <v>167</v>
      </c>
      <c r="AT413" s="153" t="s">
        <v>162</v>
      </c>
      <c r="AU413" s="153" t="s">
        <v>81</v>
      </c>
      <c r="AY413" s="18" t="s">
        <v>160</v>
      </c>
      <c r="BE413" s="154">
        <f>IF(N413="základní",J413,0)</f>
        <v>0</v>
      </c>
      <c r="BF413" s="154">
        <f>IF(N413="snížená",J413,0)</f>
        <v>0</v>
      </c>
      <c r="BG413" s="154">
        <f>IF(N413="zákl. přenesená",J413,0)</f>
        <v>0</v>
      </c>
      <c r="BH413" s="154">
        <f>IF(N413="sníž. přenesená",J413,0)</f>
        <v>0</v>
      </c>
      <c r="BI413" s="154">
        <f>IF(N413="nulová",J413,0)</f>
        <v>0</v>
      </c>
      <c r="BJ413" s="18" t="s">
        <v>19</v>
      </c>
      <c r="BK413" s="154">
        <f>ROUND(I413*H413,2)</f>
        <v>0</v>
      </c>
      <c r="BL413" s="18" t="s">
        <v>167</v>
      </c>
      <c r="BM413" s="153" t="s">
        <v>968</v>
      </c>
    </row>
    <row r="414" spans="1:65" s="2" customFormat="1" x14ac:dyDescent="0.2">
      <c r="A414" s="30"/>
      <c r="B414" s="31"/>
      <c r="C414" s="30"/>
      <c r="D414" s="155" t="s">
        <v>169</v>
      </c>
      <c r="E414" s="30"/>
      <c r="F414" s="156" t="s">
        <v>969</v>
      </c>
      <c r="G414" s="30"/>
      <c r="H414" s="30"/>
      <c r="I414" s="30"/>
      <c r="J414" s="30"/>
      <c r="K414" s="30"/>
      <c r="L414" s="31"/>
      <c r="M414" s="157"/>
      <c r="N414" s="158"/>
      <c r="O414" s="56"/>
      <c r="P414" s="56"/>
      <c r="Q414" s="56"/>
      <c r="R414" s="56"/>
      <c r="S414" s="56"/>
      <c r="T414" s="57"/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T414" s="18" t="s">
        <v>169</v>
      </c>
      <c r="AU414" s="18" t="s">
        <v>81</v>
      </c>
    </row>
    <row r="415" spans="1:65" s="13" customFormat="1" x14ac:dyDescent="0.2">
      <c r="B415" s="159"/>
      <c r="D415" s="155" t="s">
        <v>171</v>
      </c>
      <c r="E415" s="160" t="s">
        <v>1</v>
      </c>
      <c r="F415" s="161" t="s">
        <v>970</v>
      </c>
      <c r="H415" s="160" t="s">
        <v>1</v>
      </c>
      <c r="L415" s="159"/>
      <c r="M415" s="162"/>
      <c r="N415" s="163"/>
      <c r="O415" s="163"/>
      <c r="P415" s="163"/>
      <c r="Q415" s="163"/>
      <c r="R415" s="163"/>
      <c r="S415" s="163"/>
      <c r="T415" s="164"/>
      <c r="AT415" s="160" t="s">
        <v>171</v>
      </c>
      <c r="AU415" s="160" t="s">
        <v>81</v>
      </c>
      <c r="AV415" s="13" t="s">
        <v>19</v>
      </c>
      <c r="AW415" s="13" t="s">
        <v>31</v>
      </c>
      <c r="AX415" s="13" t="s">
        <v>74</v>
      </c>
      <c r="AY415" s="160" t="s">
        <v>160</v>
      </c>
    </row>
    <row r="416" spans="1:65" s="14" customFormat="1" x14ac:dyDescent="0.2">
      <c r="B416" s="165"/>
      <c r="D416" s="155" t="s">
        <v>171</v>
      </c>
      <c r="E416" s="166" t="s">
        <v>1</v>
      </c>
      <c r="F416" s="167" t="s">
        <v>971</v>
      </c>
      <c r="H416" s="168">
        <v>1.32</v>
      </c>
      <c r="L416" s="165"/>
      <c r="M416" s="169"/>
      <c r="N416" s="170"/>
      <c r="O416" s="170"/>
      <c r="P416" s="170"/>
      <c r="Q416" s="170"/>
      <c r="R416" s="170"/>
      <c r="S416" s="170"/>
      <c r="T416" s="171"/>
      <c r="AT416" s="166" t="s">
        <v>171</v>
      </c>
      <c r="AU416" s="166" t="s">
        <v>81</v>
      </c>
      <c r="AV416" s="14" t="s">
        <v>81</v>
      </c>
      <c r="AW416" s="14" t="s">
        <v>31</v>
      </c>
      <c r="AX416" s="14" t="s">
        <v>19</v>
      </c>
      <c r="AY416" s="166" t="s">
        <v>160</v>
      </c>
    </row>
    <row r="417" spans="1:65" s="2" customFormat="1" ht="16.5" customHeight="1" x14ac:dyDescent="0.2">
      <c r="A417" s="30"/>
      <c r="B417" s="142"/>
      <c r="C417" s="187" t="s">
        <v>514</v>
      </c>
      <c r="D417" s="187" t="s">
        <v>291</v>
      </c>
      <c r="E417" s="188" t="s">
        <v>972</v>
      </c>
      <c r="F417" s="189" t="s">
        <v>973</v>
      </c>
      <c r="G417" s="190" t="s">
        <v>245</v>
      </c>
      <c r="H417" s="191">
        <v>3.6960000000000002</v>
      </c>
      <c r="I417" s="192">
        <v>0</v>
      </c>
      <c r="J417" s="192">
        <f>ROUND(I417*H417,2)</f>
        <v>0</v>
      </c>
      <c r="K417" s="189" t="s">
        <v>166</v>
      </c>
      <c r="L417" s="193"/>
      <c r="M417" s="194" t="s">
        <v>1</v>
      </c>
      <c r="N417" s="195" t="s">
        <v>39</v>
      </c>
      <c r="O417" s="151">
        <v>0</v>
      </c>
      <c r="P417" s="151">
        <f>O417*H417</f>
        <v>0</v>
      </c>
      <c r="Q417" s="151">
        <v>1</v>
      </c>
      <c r="R417" s="151">
        <f>Q417*H417</f>
        <v>3.6960000000000002</v>
      </c>
      <c r="S417" s="151">
        <v>0</v>
      </c>
      <c r="T417" s="152">
        <f>S417*H417</f>
        <v>0</v>
      </c>
      <c r="U417" s="30"/>
      <c r="V417" s="30"/>
      <c r="W417" s="30"/>
      <c r="X417" s="30"/>
      <c r="Y417" s="30"/>
      <c r="Z417" s="30"/>
      <c r="AA417" s="30"/>
      <c r="AB417" s="30"/>
      <c r="AC417" s="30"/>
      <c r="AD417" s="30"/>
      <c r="AE417" s="30"/>
      <c r="AR417" s="153" t="s">
        <v>231</v>
      </c>
      <c r="AT417" s="153" t="s">
        <v>291</v>
      </c>
      <c r="AU417" s="153" t="s">
        <v>81</v>
      </c>
      <c r="AY417" s="18" t="s">
        <v>160</v>
      </c>
      <c r="BE417" s="154">
        <f>IF(N417="základní",J417,0)</f>
        <v>0</v>
      </c>
      <c r="BF417" s="154">
        <f>IF(N417="snížená",J417,0)</f>
        <v>0</v>
      </c>
      <c r="BG417" s="154">
        <f>IF(N417="zákl. přenesená",J417,0)</f>
        <v>0</v>
      </c>
      <c r="BH417" s="154">
        <f>IF(N417="sníž. přenesená",J417,0)</f>
        <v>0</v>
      </c>
      <c r="BI417" s="154">
        <f>IF(N417="nulová",J417,0)</f>
        <v>0</v>
      </c>
      <c r="BJ417" s="18" t="s">
        <v>19</v>
      </c>
      <c r="BK417" s="154">
        <f>ROUND(I417*H417,2)</f>
        <v>0</v>
      </c>
      <c r="BL417" s="18" t="s">
        <v>167</v>
      </c>
      <c r="BM417" s="153" t="s">
        <v>974</v>
      </c>
    </row>
    <row r="418" spans="1:65" s="2" customFormat="1" x14ac:dyDescent="0.2">
      <c r="A418" s="30"/>
      <c r="B418" s="31"/>
      <c r="C418" s="30"/>
      <c r="D418" s="155" t="s">
        <v>169</v>
      </c>
      <c r="E418" s="30"/>
      <c r="F418" s="156" t="s">
        <v>973</v>
      </c>
      <c r="G418" s="30"/>
      <c r="H418" s="30"/>
      <c r="I418" s="30"/>
      <c r="J418" s="30"/>
      <c r="K418" s="30"/>
      <c r="L418" s="31"/>
      <c r="M418" s="157"/>
      <c r="N418" s="158"/>
      <c r="O418" s="56"/>
      <c r="P418" s="56"/>
      <c r="Q418" s="56"/>
      <c r="R418" s="56"/>
      <c r="S418" s="56"/>
      <c r="T418" s="57"/>
      <c r="U418" s="30"/>
      <c r="V418" s="30"/>
      <c r="W418" s="30"/>
      <c r="X418" s="30"/>
      <c r="Y418" s="30"/>
      <c r="Z418" s="30"/>
      <c r="AA418" s="30"/>
      <c r="AB418" s="30"/>
      <c r="AC418" s="30"/>
      <c r="AD418" s="30"/>
      <c r="AE418" s="30"/>
      <c r="AT418" s="18" t="s">
        <v>169</v>
      </c>
      <c r="AU418" s="18" t="s">
        <v>81</v>
      </c>
    </row>
    <row r="419" spans="1:65" s="14" customFormat="1" x14ac:dyDescent="0.2">
      <c r="B419" s="165"/>
      <c r="D419" s="155" t="s">
        <v>171</v>
      </c>
      <c r="E419" s="166" t="s">
        <v>1</v>
      </c>
      <c r="F419" s="167" t="s">
        <v>975</v>
      </c>
      <c r="H419" s="168">
        <v>3.6960000000000002</v>
      </c>
      <c r="L419" s="165"/>
      <c r="M419" s="169"/>
      <c r="N419" s="170"/>
      <c r="O419" s="170"/>
      <c r="P419" s="170"/>
      <c r="Q419" s="170"/>
      <c r="R419" s="170"/>
      <c r="S419" s="170"/>
      <c r="T419" s="171"/>
      <c r="AT419" s="166" t="s">
        <v>171</v>
      </c>
      <c r="AU419" s="166" t="s">
        <v>81</v>
      </c>
      <c r="AV419" s="14" t="s">
        <v>81</v>
      </c>
      <c r="AW419" s="14" t="s">
        <v>31</v>
      </c>
      <c r="AX419" s="14" t="s">
        <v>19</v>
      </c>
      <c r="AY419" s="166" t="s">
        <v>160</v>
      </c>
    </row>
    <row r="420" spans="1:65" s="2" customFormat="1" ht="24" customHeight="1" x14ac:dyDescent="0.2">
      <c r="A420" s="30"/>
      <c r="B420" s="142"/>
      <c r="C420" s="143" t="s">
        <v>519</v>
      </c>
      <c r="D420" s="143" t="s">
        <v>162</v>
      </c>
      <c r="E420" s="144" t="s">
        <v>976</v>
      </c>
      <c r="F420" s="145" t="s">
        <v>977</v>
      </c>
      <c r="G420" s="146" t="s">
        <v>165</v>
      </c>
      <c r="H420" s="147">
        <v>87.995999999999995</v>
      </c>
      <c r="I420" s="148">
        <v>0</v>
      </c>
      <c r="J420" s="148">
        <f>ROUND(I420*H420,2)</f>
        <v>0</v>
      </c>
      <c r="K420" s="145" t="s">
        <v>166</v>
      </c>
      <c r="L420" s="31"/>
      <c r="M420" s="149" t="s">
        <v>1</v>
      </c>
      <c r="N420" s="150" t="s">
        <v>39</v>
      </c>
      <c r="O420" s="151">
        <v>1.234</v>
      </c>
      <c r="P420" s="151">
        <f>O420*H420</f>
        <v>108.587064</v>
      </c>
      <c r="Q420" s="151">
        <v>7.8163999999999997E-2</v>
      </c>
      <c r="R420" s="151">
        <f>Q420*H420</f>
        <v>6.878119343999999</v>
      </c>
      <c r="S420" s="151">
        <v>0</v>
      </c>
      <c r="T420" s="152">
        <f>S420*H420</f>
        <v>0</v>
      </c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R420" s="153" t="s">
        <v>167</v>
      </c>
      <c r="AT420" s="153" t="s">
        <v>162</v>
      </c>
      <c r="AU420" s="153" t="s">
        <v>81</v>
      </c>
      <c r="AY420" s="18" t="s">
        <v>160</v>
      </c>
      <c r="BE420" s="154">
        <f>IF(N420="základní",J420,0)</f>
        <v>0</v>
      </c>
      <c r="BF420" s="154">
        <f>IF(N420="snížená",J420,0)</f>
        <v>0</v>
      </c>
      <c r="BG420" s="154">
        <f>IF(N420="zákl. přenesená",J420,0)</f>
        <v>0</v>
      </c>
      <c r="BH420" s="154">
        <f>IF(N420="sníž. přenesená",J420,0)</f>
        <v>0</v>
      </c>
      <c r="BI420" s="154">
        <f>IF(N420="nulová",J420,0)</f>
        <v>0</v>
      </c>
      <c r="BJ420" s="18" t="s">
        <v>19</v>
      </c>
      <c r="BK420" s="154">
        <f>ROUND(I420*H420,2)</f>
        <v>0</v>
      </c>
      <c r="BL420" s="18" t="s">
        <v>167</v>
      </c>
      <c r="BM420" s="153" t="s">
        <v>978</v>
      </c>
    </row>
    <row r="421" spans="1:65" s="2" customFormat="1" ht="19.5" x14ac:dyDescent="0.2">
      <c r="A421" s="30"/>
      <c r="B421" s="31"/>
      <c r="C421" s="30"/>
      <c r="D421" s="155" t="s">
        <v>169</v>
      </c>
      <c r="E421" s="30"/>
      <c r="F421" s="156" t="s">
        <v>979</v>
      </c>
      <c r="G421" s="30"/>
      <c r="H421" s="30"/>
      <c r="I421" s="30"/>
      <c r="J421" s="30"/>
      <c r="K421" s="30"/>
      <c r="L421" s="31"/>
      <c r="M421" s="157"/>
      <c r="N421" s="158"/>
      <c r="O421" s="56"/>
      <c r="P421" s="56"/>
      <c r="Q421" s="56"/>
      <c r="R421" s="56"/>
      <c r="S421" s="56"/>
      <c r="T421" s="57"/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T421" s="18" t="s">
        <v>169</v>
      </c>
      <c r="AU421" s="18" t="s">
        <v>81</v>
      </c>
    </row>
    <row r="422" spans="1:65" s="13" customFormat="1" x14ac:dyDescent="0.2">
      <c r="B422" s="159"/>
      <c r="D422" s="155" t="s">
        <v>171</v>
      </c>
      <c r="E422" s="160" t="s">
        <v>1</v>
      </c>
      <c r="F422" s="161" t="s">
        <v>941</v>
      </c>
      <c r="H422" s="160" t="s">
        <v>1</v>
      </c>
      <c r="L422" s="159"/>
      <c r="M422" s="162"/>
      <c r="N422" s="163"/>
      <c r="O422" s="163"/>
      <c r="P422" s="163"/>
      <c r="Q422" s="163"/>
      <c r="R422" s="163"/>
      <c r="S422" s="163"/>
      <c r="T422" s="164"/>
      <c r="AT422" s="160" t="s">
        <v>171</v>
      </c>
      <c r="AU422" s="160" t="s">
        <v>81</v>
      </c>
      <c r="AV422" s="13" t="s">
        <v>19</v>
      </c>
      <c r="AW422" s="13" t="s">
        <v>31</v>
      </c>
      <c r="AX422" s="13" t="s">
        <v>74</v>
      </c>
      <c r="AY422" s="160" t="s">
        <v>160</v>
      </c>
    </row>
    <row r="423" spans="1:65" s="14" customFormat="1" x14ac:dyDescent="0.2">
      <c r="B423" s="165"/>
      <c r="D423" s="155" t="s">
        <v>171</v>
      </c>
      <c r="E423" s="166" t="s">
        <v>1</v>
      </c>
      <c r="F423" s="167" t="s">
        <v>942</v>
      </c>
      <c r="H423" s="168">
        <v>42.875999999999998</v>
      </c>
      <c r="L423" s="165"/>
      <c r="M423" s="169"/>
      <c r="N423" s="170"/>
      <c r="O423" s="170"/>
      <c r="P423" s="170"/>
      <c r="Q423" s="170"/>
      <c r="R423" s="170"/>
      <c r="S423" s="170"/>
      <c r="T423" s="171"/>
      <c r="AT423" s="166" t="s">
        <v>171</v>
      </c>
      <c r="AU423" s="166" t="s">
        <v>81</v>
      </c>
      <c r="AV423" s="14" t="s">
        <v>81</v>
      </c>
      <c r="AW423" s="14" t="s">
        <v>31</v>
      </c>
      <c r="AX423" s="14" t="s">
        <v>74</v>
      </c>
      <c r="AY423" s="166" t="s">
        <v>160</v>
      </c>
    </row>
    <row r="424" spans="1:65" s="13" customFormat="1" x14ac:dyDescent="0.2">
      <c r="B424" s="159"/>
      <c r="D424" s="155" t="s">
        <v>171</v>
      </c>
      <c r="E424" s="160" t="s">
        <v>1</v>
      </c>
      <c r="F424" s="161" t="s">
        <v>943</v>
      </c>
      <c r="H424" s="160" t="s">
        <v>1</v>
      </c>
      <c r="L424" s="159"/>
      <c r="M424" s="162"/>
      <c r="N424" s="163"/>
      <c r="O424" s="163"/>
      <c r="P424" s="163"/>
      <c r="Q424" s="163"/>
      <c r="R424" s="163"/>
      <c r="S424" s="163"/>
      <c r="T424" s="164"/>
      <c r="AT424" s="160" t="s">
        <v>171</v>
      </c>
      <c r="AU424" s="160" t="s">
        <v>81</v>
      </c>
      <c r="AV424" s="13" t="s">
        <v>19</v>
      </c>
      <c r="AW424" s="13" t="s">
        <v>31</v>
      </c>
      <c r="AX424" s="13" t="s">
        <v>74</v>
      </c>
      <c r="AY424" s="160" t="s">
        <v>160</v>
      </c>
    </row>
    <row r="425" spans="1:65" s="14" customFormat="1" x14ac:dyDescent="0.2">
      <c r="B425" s="165"/>
      <c r="D425" s="155" t="s">
        <v>171</v>
      </c>
      <c r="E425" s="166" t="s">
        <v>1</v>
      </c>
      <c r="F425" s="167" t="s">
        <v>944</v>
      </c>
      <c r="H425" s="168">
        <v>9.6</v>
      </c>
      <c r="L425" s="165"/>
      <c r="M425" s="169"/>
      <c r="N425" s="170"/>
      <c r="O425" s="170"/>
      <c r="P425" s="170"/>
      <c r="Q425" s="170"/>
      <c r="R425" s="170"/>
      <c r="S425" s="170"/>
      <c r="T425" s="171"/>
      <c r="AT425" s="166" t="s">
        <v>171</v>
      </c>
      <c r="AU425" s="166" t="s">
        <v>81</v>
      </c>
      <c r="AV425" s="14" t="s">
        <v>81</v>
      </c>
      <c r="AW425" s="14" t="s">
        <v>31</v>
      </c>
      <c r="AX425" s="14" t="s">
        <v>74</v>
      </c>
      <c r="AY425" s="166" t="s">
        <v>160</v>
      </c>
    </row>
    <row r="426" spans="1:65" s="13" customFormat="1" x14ac:dyDescent="0.2">
      <c r="B426" s="159"/>
      <c r="D426" s="155" t="s">
        <v>171</v>
      </c>
      <c r="E426" s="160" t="s">
        <v>1</v>
      </c>
      <c r="F426" s="161" t="s">
        <v>945</v>
      </c>
      <c r="H426" s="160" t="s">
        <v>1</v>
      </c>
      <c r="L426" s="159"/>
      <c r="M426" s="162"/>
      <c r="N426" s="163"/>
      <c r="O426" s="163"/>
      <c r="P426" s="163"/>
      <c r="Q426" s="163"/>
      <c r="R426" s="163"/>
      <c r="S426" s="163"/>
      <c r="T426" s="164"/>
      <c r="AT426" s="160" t="s">
        <v>171</v>
      </c>
      <c r="AU426" s="160" t="s">
        <v>81</v>
      </c>
      <c r="AV426" s="13" t="s">
        <v>19</v>
      </c>
      <c r="AW426" s="13" t="s">
        <v>31</v>
      </c>
      <c r="AX426" s="13" t="s">
        <v>74</v>
      </c>
      <c r="AY426" s="160" t="s">
        <v>160</v>
      </c>
    </row>
    <row r="427" spans="1:65" s="14" customFormat="1" x14ac:dyDescent="0.2">
      <c r="B427" s="165"/>
      <c r="D427" s="155" t="s">
        <v>171</v>
      </c>
      <c r="E427" s="166" t="s">
        <v>1</v>
      </c>
      <c r="F427" s="167" t="s">
        <v>946</v>
      </c>
      <c r="H427" s="168">
        <v>9.6189999999999998</v>
      </c>
      <c r="L427" s="165"/>
      <c r="M427" s="169"/>
      <c r="N427" s="170"/>
      <c r="O427" s="170"/>
      <c r="P427" s="170"/>
      <c r="Q427" s="170"/>
      <c r="R427" s="170"/>
      <c r="S427" s="170"/>
      <c r="T427" s="171"/>
      <c r="AT427" s="166" t="s">
        <v>171</v>
      </c>
      <c r="AU427" s="166" t="s">
        <v>81</v>
      </c>
      <c r="AV427" s="14" t="s">
        <v>81</v>
      </c>
      <c r="AW427" s="14" t="s">
        <v>31</v>
      </c>
      <c r="AX427" s="14" t="s">
        <v>74</v>
      </c>
      <c r="AY427" s="166" t="s">
        <v>160</v>
      </c>
    </row>
    <row r="428" spans="1:65" s="13" customFormat="1" x14ac:dyDescent="0.2">
      <c r="B428" s="159"/>
      <c r="D428" s="155" t="s">
        <v>171</v>
      </c>
      <c r="E428" s="160" t="s">
        <v>1</v>
      </c>
      <c r="F428" s="161" t="s">
        <v>947</v>
      </c>
      <c r="H428" s="160" t="s">
        <v>1</v>
      </c>
      <c r="L428" s="159"/>
      <c r="M428" s="162"/>
      <c r="N428" s="163"/>
      <c r="O428" s="163"/>
      <c r="P428" s="163"/>
      <c r="Q428" s="163"/>
      <c r="R428" s="163"/>
      <c r="S428" s="163"/>
      <c r="T428" s="164"/>
      <c r="AT428" s="160" t="s">
        <v>171</v>
      </c>
      <c r="AU428" s="160" t="s">
        <v>81</v>
      </c>
      <c r="AV428" s="13" t="s">
        <v>19</v>
      </c>
      <c r="AW428" s="13" t="s">
        <v>31</v>
      </c>
      <c r="AX428" s="13" t="s">
        <v>74</v>
      </c>
      <c r="AY428" s="160" t="s">
        <v>160</v>
      </c>
    </row>
    <row r="429" spans="1:65" s="14" customFormat="1" x14ac:dyDescent="0.2">
      <c r="B429" s="165"/>
      <c r="D429" s="155" t="s">
        <v>171</v>
      </c>
      <c r="E429" s="166" t="s">
        <v>1</v>
      </c>
      <c r="F429" s="167" t="s">
        <v>948</v>
      </c>
      <c r="H429" s="168">
        <v>2.2000000000000002</v>
      </c>
      <c r="L429" s="165"/>
      <c r="M429" s="169"/>
      <c r="N429" s="170"/>
      <c r="O429" s="170"/>
      <c r="P429" s="170"/>
      <c r="Q429" s="170"/>
      <c r="R429" s="170"/>
      <c r="S429" s="170"/>
      <c r="T429" s="171"/>
      <c r="AT429" s="166" t="s">
        <v>171</v>
      </c>
      <c r="AU429" s="166" t="s">
        <v>81</v>
      </c>
      <c r="AV429" s="14" t="s">
        <v>81</v>
      </c>
      <c r="AW429" s="14" t="s">
        <v>31</v>
      </c>
      <c r="AX429" s="14" t="s">
        <v>74</v>
      </c>
      <c r="AY429" s="166" t="s">
        <v>160</v>
      </c>
    </row>
    <row r="430" spans="1:65" s="16" customFormat="1" x14ac:dyDescent="0.2">
      <c r="B430" s="179"/>
      <c r="D430" s="155" t="s">
        <v>171</v>
      </c>
      <c r="E430" s="180" t="s">
        <v>1</v>
      </c>
      <c r="F430" s="181" t="s">
        <v>216</v>
      </c>
      <c r="H430" s="182">
        <v>64.295000000000002</v>
      </c>
      <c r="L430" s="179"/>
      <c r="M430" s="183"/>
      <c r="N430" s="184"/>
      <c r="O430" s="184"/>
      <c r="P430" s="184"/>
      <c r="Q430" s="184"/>
      <c r="R430" s="184"/>
      <c r="S430" s="184"/>
      <c r="T430" s="185"/>
      <c r="AT430" s="180" t="s">
        <v>171</v>
      </c>
      <c r="AU430" s="180" t="s">
        <v>81</v>
      </c>
      <c r="AV430" s="16" t="s">
        <v>183</v>
      </c>
      <c r="AW430" s="16" t="s">
        <v>31</v>
      </c>
      <c r="AX430" s="16" t="s">
        <v>74</v>
      </c>
      <c r="AY430" s="180" t="s">
        <v>160</v>
      </c>
    </row>
    <row r="431" spans="1:65" s="13" customFormat="1" x14ac:dyDescent="0.2">
      <c r="B431" s="159"/>
      <c r="D431" s="155" t="s">
        <v>171</v>
      </c>
      <c r="E431" s="160" t="s">
        <v>1</v>
      </c>
      <c r="F431" s="161" t="s">
        <v>956</v>
      </c>
      <c r="H431" s="160" t="s">
        <v>1</v>
      </c>
      <c r="L431" s="159"/>
      <c r="M431" s="162"/>
      <c r="N431" s="163"/>
      <c r="O431" s="163"/>
      <c r="P431" s="163"/>
      <c r="Q431" s="163"/>
      <c r="R431" s="163"/>
      <c r="S431" s="163"/>
      <c r="T431" s="164"/>
      <c r="AT431" s="160" t="s">
        <v>171</v>
      </c>
      <c r="AU431" s="160" t="s">
        <v>81</v>
      </c>
      <c r="AV431" s="13" t="s">
        <v>19</v>
      </c>
      <c r="AW431" s="13" t="s">
        <v>31</v>
      </c>
      <c r="AX431" s="13" t="s">
        <v>74</v>
      </c>
      <c r="AY431" s="160" t="s">
        <v>160</v>
      </c>
    </row>
    <row r="432" spans="1:65" s="14" customFormat="1" x14ac:dyDescent="0.2">
      <c r="B432" s="165"/>
      <c r="D432" s="155" t="s">
        <v>171</v>
      </c>
      <c r="E432" s="166" t="s">
        <v>1</v>
      </c>
      <c r="F432" s="167" t="s">
        <v>957</v>
      </c>
      <c r="H432" s="168">
        <v>23.701000000000001</v>
      </c>
      <c r="L432" s="165"/>
      <c r="M432" s="169"/>
      <c r="N432" s="170"/>
      <c r="O432" s="170"/>
      <c r="P432" s="170"/>
      <c r="Q432" s="170"/>
      <c r="R432" s="170"/>
      <c r="S432" s="170"/>
      <c r="T432" s="171"/>
      <c r="AT432" s="166" t="s">
        <v>171</v>
      </c>
      <c r="AU432" s="166" t="s">
        <v>81</v>
      </c>
      <c r="AV432" s="14" t="s">
        <v>81</v>
      </c>
      <c r="AW432" s="14" t="s">
        <v>31</v>
      </c>
      <c r="AX432" s="14" t="s">
        <v>74</v>
      </c>
      <c r="AY432" s="166" t="s">
        <v>160</v>
      </c>
    </row>
    <row r="433" spans="1:65" s="16" customFormat="1" x14ac:dyDescent="0.2">
      <c r="B433" s="179"/>
      <c r="D433" s="155" t="s">
        <v>171</v>
      </c>
      <c r="E433" s="180" t="s">
        <v>1</v>
      </c>
      <c r="F433" s="181" t="s">
        <v>216</v>
      </c>
      <c r="H433" s="182">
        <v>23.701000000000001</v>
      </c>
      <c r="L433" s="179"/>
      <c r="M433" s="183"/>
      <c r="N433" s="184"/>
      <c r="O433" s="184"/>
      <c r="P433" s="184"/>
      <c r="Q433" s="184"/>
      <c r="R433" s="184"/>
      <c r="S433" s="184"/>
      <c r="T433" s="185"/>
      <c r="AT433" s="180" t="s">
        <v>171</v>
      </c>
      <c r="AU433" s="180" t="s">
        <v>81</v>
      </c>
      <c r="AV433" s="16" t="s">
        <v>183</v>
      </c>
      <c r="AW433" s="16" t="s">
        <v>31</v>
      </c>
      <c r="AX433" s="16" t="s">
        <v>74</v>
      </c>
      <c r="AY433" s="180" t="s">
        <v>160</v>
      </c>
    </row>
    <row r="434" spans="1:65" s="15" customFormat="1" x14ac:dyDescent="0.2">
      <c r="B434" s="172"/>
      <c r="D434" s="155" t="s">
        <v>171</v>
      </c>
      <c r="E434" s="173" t="s">
        <v>1</v>
      </c>
      <c r="F434" s="174" t="s">
        <v>176</v>
      </c>
      <c r="H434" s="175">
        <v>87.995999999999995</v>
      </c>
      <c r="L434" s="172"/>
      <c r="M434" s="176"/>
      <c r="N434" s="177"/>
      <c r="O434" s="177"/>
      <c r="P434" s="177"/>
      <c r="Q434" s="177"/>
      <c r="R434" s="177"/>
      <c r="S434" s="177"/>
      <c r="T434" s="178"/>
      <c r="AT434" s="173" t="s">
        <v>171</v>
      </c>
      <c r="AU434" s="173" t="s">
        <v>81</v>
      </c>
      <c r="AV434" s="15" t="s">
        <v>167</v>
      </c>
      <c r="AW434" s="15" t="s">
        <v>31</v>
      </c>
      <c r="AX434" s="15" t="s">
        <v>19</v>
      </c>
      <c r="AY434" s="173" t="s">
        <v>160</v>
      </c>
    </row>
    <row r="435" spans="1:65" s="2" customFormat="1" ht="24" customHeight="1" x14ac:dyDescent="0.2">
      <c r="A435" s="30"/>
      <c r="B435" s="142"/>
      <c r="C435" s="143" t="s">
        <v>525</v>
      </c>
      <c r="D435" s="143" t="s">
        <v>162</v>
      </c>
      <c r="E435" s="144" t="s">
        <v>980</v>
      </c>
      <c r="F435" s="145" t="s">
        <v>981</v>
      </c>
      <c r="G435" s="146" t="s">
        <v>165</v>
      </c>
      <c r="H435" s="147">
        <v>87.995999999999995</v>
      </c>
      <c r="I435" s="148">
        <v>0</v>
      </c>
      <c r="J435" s="148">
        <f>ROUND(I435*H435,2)</f>
        <v>0</v>
      </c>
      <c r="K435" s="145" t="s">
        <v>166</v>
      </c>
      <c r="L435" s="31"/>
      <c r="M435" s="149" t="s">
        <v>1</v>
      </c>
      <c r="N435" s="150" t="s">
        <v>39</v>
      </c>
      <c r="O435" s="151">
        <v>0.92</v>
      </c>
      <c r="P435" s="151">
        <f>O435*H435</f>
        <v>80.956320000000005</v>
      </c>
      <c r="Q435" s="151">
        <v>0</v>
      </c>
      <c r="R435" s="151">
        <f>Q435*H435</f>
        <v>0</v>
      </c>
      <c r="S435" s="151">
        <v>0</v>
      </c>
      <c r="T435" s="152">
        <f>S435*H435</f>
        <v>0</v>
      </c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R435" s="153" t="s">
        <v>167</v>
      </c>
      <c r="AT435" s="153" t="s">
        <v>162</v>
      </c>
      <c r="AU435" s="153" t="s">
        <v>81</v>
      </c>
      <c r="AY435" s="18" t="s">
        <v>160</v>
      </c>
      <c r="BE435" s="154">
        <f>IF(N435="základní",J435,0)</f>
        <v>0</v>
      </c>
      <c r="BF435" s="154">
        <f>IF(N435="snížená",J435,0)</f>
        <v>0</v>
      </c>
      <c r="BG435" s="154">
        <f>IF(N435="zákl. přenesená",J435,0)</f>
        <v>0</v>
      </c>
      <c r="BH435" s="154">
        <f>IF(N435="sníž. přenesená",J435,0)</f>
        <v>0</v>
      </c>
      <c r="BI435" s="154">
        <f>IF(N435="nulová",J435,0)</f>
        <v>0</v>
      </c>
      <c r="BJ435" s="18" t="s">
        <v>19</v>
      </c>
      <c r="BK435" s="154">
        <f>ROUND(I435*H435,2)</f>
        <v>0</v>
      </c>
      <c r="BL435" s="18" t="s">
        <v>167</v>
      </c>
      <c r="BM435" s="153" t="s">
        <v>982</v>
      </c>
    </row>
    <row r="436" spans="1:65" s="2" customFormat="1" ht="19.5" x14ac:dyDescent="0.2">
      <c r="A436" s="30"/>
      <c r="B436" s="31"/>
      <c r="C436" s="30"/>
      <c r="D436" s="155" t="s">
        <v>169</v>
      </c>
      <c r="E436" s="30"/>
      <c r="F436" s="156" t="s">
        <v>983</v>
      </c>
      <c r="G436" s="30"/>
      <c r="H436" s="30"/>
      <c r="I436" s="30"/>
      <c r="J436" s="30"/>
      <c r="K436" s="30"/>
      <c r="L436" s="31"/>
      <c r="M436" s="157"/>
      <c r="N436" s="158"/>
      <c r="O436" s="56"/>
      <c r="P436" s="56"/>
      <c r="Q436" s="56"/>
      <c r="R436" s="56"/>
      <c r="S436" s="56"/>
      <c r="T436" s="57"/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T436" s="18" t="s">
        <v>169</v>
      </c>
      <c r="AU436" s="18" t="s">
        <v>81</v>
      </c>
    </row>
    <row r="437" spans="1:65" s="2" customFormat="1" ht="24" customHeight="1" x14ac:dyDescent="0.2">
      <c r="A437" s="30"/>
      <c r="B437" s="142"/>
      <c r="C437" s="143" t="s">
        <v>533</v>
      </c>
      <c r="D437" s="143" t="s">
        <v>162</v>
      </c>
      <c r="E437" s="144" t="s">
        <v>984</v>
      </c>
      <c r="F437" s="145" t="s">
        <v>985</v>
      </c>
      <c r="G437" s="146" t="s">
        <v>186</v>
      </c>
      <c r="H437" s="147">
        <v>216</v>
      </c>
      <c r="I437" s="148">
        <v>0</v>
      </c>
      <c r="J437" s="148">
        <f>ROUND(I437*H437,2)</f>
        <v>0</v>
      </c>
      <c r="K437" s="145" t="s">
        <v>166</v>
      </c>
      <c r="L437" s="31"/>
      <c r="M437" s="149" t="s">
        <v>1</v>
      </c>
      <c r="N437" s="150" t="s">
        <v>39</v>
      </c>
      <c r="O437" s="151">
        <v>2.843</v>
      </c>
      <c r="P437" s="151">
        <f>O437*H437</f>
        <v>614.08799999999997</v>
      </c>
      <c r="Q437" s="151">
        <v>7.2811999999999996E-4</v>
      </c>
      <c r="R437" s="151">
        <f>Q437*H437</f>
        <v>0.15727391999999998</v>
      </c>
      <c r="S437" s="151">
        <v>1E-3</v>
      </c>
      <c r="T437" s="152">
        <f>S437*H437</f>
        <v>0.216</v>
      </c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R437" s="153" t="s">
        <v>167</v>
      </c>
      <c r="AT437" s="153" t="s">
        <v>162</v>
      </c>
      <c r="AU437" s="153" t="s">
        <v>81</v>
      </c>
      <c r="AY437" s="18" t="s">
        <v>160</v>
      </c>
      <c r="BE437" s="154">
        <f>IF(N437="základní",J437,0)</f>
        <v>0</v>
      </c>
      <c r="BF437" s="154">
        <f>IF(N437="snížená",J437,0)</f>
        <v>0</v>
      </c>
      <c r="BG437" s="154">
        <f>IF(N437="zákl. přenesená",J437,0)</f>
        <v>0</v>
      </c>
      <c r="BH437" s="154">
        <f>IF(N437="sníž. přenesená",J437,0)</f>
        <v>0</v>
      </c>
      <c r="BI437" s="154">
        <f>IF(N437="nulová",J437,0)</f>
        <v>0</v>
      </c>
      <c r="BJ437" s="18" t="s">
        <v>19</v>
      </c>
      <c r="BK437" s="154">
        <f>ROUND(I437*H437,2)</f>
        <v>0</v>
      </c>
      <c r="BL437" s="18" t="s">
        <v>167</v>
      </c>
      <c r="BM437" s="153" t="s">
        <v>986</v>
      </c>
    </row>
    <row r="438" spans="1:65" s="2" customFormat="1" ht="19.5" x14ac:dyDescent="0.2">
      <c r="A438" s="30"/>
      <c r="B438" s="31"/>
      <c r="C438" s="30"/>
      <c r="D438" s="155" t="s">
        <v>169</v>
      </c>
      <c r="E438" s="30"/>
      <c r="F438" s="156" t="s">
        <v>987</v>
      </c>
      <c r="G438" s="30"/>
      <c r="H438" s="30"/>
      <c r="I438" s="30"/>
      <c r="J438" s="30"/>
      <c r="K438" s="30"/>
      <c r="L438" s="31"/>
      <c r="M438" s="157"/>
      <c r="N438" s="158"/>
      <c r="O438" s="56"/>
      <c r="P438" s="56"/>
      <c r="Q438" s="56"/>
      <c r="R438" s="56"/>
      <c r="S438" s="56"/>
      <c r="T438" s="57"/>
      <c r="U438" s="30"/>
      <c r="V438" s="30"/>
      <c r="W438" s="30"/>
      <c r="X438" s="30"/>
      <c r="Y438" s="30"/>
      <c r="Z438" s="30"/>
      <c r="AA438" s="30"/>
      <c r="AB438" s="30"/>
      <c r="AC438" s="30"/>
      <c r="AD438" s="30"/>
      <c r="AE438" s="30"/>
      <c r="AT438" s="18" t="s">
        <v>169</v>
      </c>
      <c r="AU438" s="18" t="s">
        <v>81</v>
      </c>
    </row>
    <row r="439" spans="1:65" s="13" customFormat="1" x14ac:dyDescent="0.2">
      <c r="B439" s="159"/>
      <c r="D439" s="155" t="s">
        <v>171</v>
      </c>
      <c r="E439" s="160" t="s">
        <v>1</v>
      </c>
      <c r="F439" s="161" t="s">
        <v>988</v>
      </c>
      <c r="H439" s="160" t="s">
        <v>1</v>
      </c>
      <c r="L439" s="159"/>
      <c r="M439" s="162"/>
      <c r="N439" s="163"/>
      <c r="O439" s="163"/>
      <c r="P439" s="163"/>
      <c r="Q439" s="163"/>
      <c r="R439" s="163"/>
      <c r="S439" s="163"/>
      <c r="T439" s="164"/>
      <c r="AT439" s="160" t="s">
        <v>171</v>
      </c>
      <c r="AU439" s="160" t="s">
        <v>81</v>
      </c>
      <c r="AV439" s="13" t="s">
        <v>19</v>
      </c>
      <c r="AW439" s="13" t="s">
        <v>31</v>
      </c>
      <c r="AX439" s="13" t="s">
        <v>74</v>
      </c>
      <c r="AY439" s="160" t="s">
        <v>160</v>
      </c>
    </row>
    <row r="440" spans="1:65" s="14" customFormat="1" x14ac:dyDescent="0.2">
      <c r="B440" s="165"/>
      <c r="D440" s="155" t="s">
        <v>171</v>
      </c>
      <c r="E440" s="166" t="s">
        <v>1</v>
      </c>
      <c r="F440" s="167" t="s">
        <v>989</v>
      </c>
      <c r="H440" s="168">
        <v>28</v>
      </c>
      <c r="L440" s="165"/>
      <c r="M440" s="169"/>
      <c r="N440" s="170"/>
      <c r="O440" s="170"/>
      <c r="P440" s="170"/>
      <c r="Q440" s="170"/>
      <c r="R440" s="170"/>
      <c r="S440" s="170"/>
      <c r="T440" s="171"/>
      <c r="AT440" s="166" t="s">
        <v>171</v>
      </c>
      <c r="AU440" s="166" t="s">
        <v>81</v>
      </c>
      <c r="AV440" s="14" t="s">
        <v>81</v>
      </c>
      <c r="AW440" s="14" t="s">
        <v>31</v>
      </c>
      <c r="AX440" s="14" t="s">
        <v>74</v>
      </c>
      <c r="AY440" s="166" t="s">
        <v>160</v>
      </c>
    </row>
    <row r="441" spans="1:65" s="13" customFormat="1" x14ac:dyDescent="0.2">
      <c r="B441" s="159"/>
      <c r="D441" s="155" t="s">
        <v>171</v>
      </c>
      <c r="E441" s="160" t="s">
        <v>1</v>
      </c>
      <c r="F441" s="161" t="s">
        <v>990</v>
      </c>
      <c r="H441" s="160" t="s">
        <v>1</v>
      </c>
      <c r="L441" s="159"/>
      <c r="M441" s="162"/>
      <c r="N441" s="163"/>
      <c r="O441" s="163"/>
      <c r="P441" s="163"/>
      <c r="Q441" s="163"/>
      <c r="R441" s="163"/>
      <c r="S441" s="163"/>
      <c r="T441" s="164"/>
      <c r="AT441" s="160" t="s">
        <v>171</v>
      </c>
      <c r="AU441" s="160" t="s">
        <v>81</v>
      </c>
      <c r="AV441" s="13" t="s">
        <v>19</v>
      </c>
      <c r="AW441" s="13" t="s">
        <v>31</v>
      </c>
      <c r="AX441" s="13" t="s">
        <v>74</v>
      </c>
      <c r="AY441" s="160" t="s">
        <v>160</v>
      </c>
    </row>
    <row r="442" spans="1:65" s="14" customFormat="1" x14ac:dyDescent="0.2">
      <c r="B442" s="165"/>
      <c r="D442" s="155" t="s">
        <v>171</v>
      </c>
      <c r="E442" s="166" t="s">
        <v>1</v>
      </c>
      <c r="F442" s="167" t="s">
        <v>989</v>
      </c>
      <c r="H442" s="168">
        <v>28</v>
      </c>
      <c r="L442" s="165"/>
      <c r="M442" s="169"/>
      <c r="N442" s="170"/>
      <c r="O442" s="170"/>
      <c r="P442" s="170"/>
      <c r="Q442" s="170"/>
      <c r="R442" s="170"/>
      <c r="S442" s="170"/>
      <c r="T442" s="171"/>
      <c r="AT442" s="166" t="s">
        <v>171</v>
      </c>
      <c r="AU442" s="166" t="s">
        <v>81</v>
      </c>
      <c r="AV442" s="14" t="s">
        <v>81</v>
      </c>
      <c r="AW442" s="14" t="s">
        <v>31</v>
      </c>
      <c r="AX442" s="14" t="s">
        <v>74</v>
      </c>
      <c r="AY442" s="166" t="s">
        <v>160</v>
      </c>
    </row>
    <row r="443" spans="1:65" s="13" customFormat="1" x14ac:dyDescent="0.2">
      <c r="B443" s="159"/>
      <c r="D443" s="155" t="s">
        <v>171</v>
      </c>
      <c r="E443" s="160" t="s">
        <v>1</v>
      </c>
      <c r="F443" s="161" t="s">
        <v>902</v>
      </c>
      <c r="H443" s="160" t="s">
        <v>1</v>
      </c>
      <c r="L443" s="159"/>
      <c r="M443" s="162"/>
      <c r="N443" s="163"/>
      <c r="O443" s="163"/>
      <c r="P443" s="163"/>
      <c r="Q443" s="163"/>
      <c r="R443" s="163"/>
      <c r="S443" s="163"/>
      <c r="T443" s="164"/>
      <c r="AT443" s="160" t="s">
        <v>171</v>
      </c>
      <c r="AU443" s="160" t="s">
        <v>81</v>
      </c>
      <c r="AV443" s="13" t="s">
        <v>19</v>
      </c>
      <c r="AW443" s="13" t="s">
        <v>31</v>
      </c>
      <c r="AX443" s="13" t="s">
        <v>74</v>
      </c>
      <c r="AY443" s="160" t="s">
        <v>160</v>
      </c>
    </row>
    <row r="444" spans="1:65" s="14" customFormat="1" x14ac:dyDescent="0.2">
      <c r="B444" s="165"/>
      <c r="D444" s="155" t="s">
        <v>171</v>
      </c>
      <c r="E444" s="166" t="s">
        <v>1</v>
      </c>
      <c r="F444" s="167" t="s">
        <v>991</v>
      </c>
      <c r="H444" s="168">
        <v>160</v>
      </c>
      <c r="L444" s="165"/>
      <c r="M444" s="169"/>
      <c r="N444" s="170"/>
      <c r="O444" s="170"/>
      <c r="P444" s="170"/>
      <c r="Q444" s="170"/>
      <c r="R444" s="170"/>
      <c r="S444" s="170"/>
      <c r="T444" s="171"/>
      <c r="AT444" s="166" t="s">
        <v>171</v>
      </c>
      <c r="AU444" s="166" t="s">
        <v>81</v>
      </c>
      <c r="AV444" s="14" t="s">
        <v>81</v>
      </c>
      <c r="AW444" s="14" t="s">
        <v>31</v>
      </c>
      <c r="AX444" s="14" t="s">
        <v>74</v>
      </c>
      <c r="AY444" s="166" t="s">
        <v>160</v>
      </c>
    </row>
    <row r="445" spans="1:65" s="15" customFormat="1" x14ac:dyDescent="0.2">
      <c r="B445" s="172"/>
      <c r="D445" s="155" t="s">
        <v>171</v>
      </c>
      <c r="E445" s="173" t="s">
        <v>1</v>
      </c>
      <c r="F445" s="174" t="s">
        <v>176</v>
      </c>
      <c r="H445" s="175">
        <v>216</v>
      </c>
      <c r="L445" s="172"/>
      <c r="M445" s="176"/>
      <c r="N445" s="177"/>
      <c r="O445" s="177"/>
      <c r="P445" s="177"/>
      <c r="Q445" s="177"/>
      <c r="R445" s="177"/>
      <c r="S445" s="177"/>
      <c r="T445" s="178"/>
      <c r="AT445" s="173" t="s">
        <v>171</v>
      </c>
      <c r="AU445" s="173" t="s">
        <v>81</v>
      </c>
      <c r="AV445" s="15" t="s">
        <v>167</v>
      </c>
      <c r="AW445" s="15" t="s">
        <v>31</v>
      </c>
      <c r="AX445" s="15" t="s">
        <v>19</v>
      </c>
      <c r="AY445" s="173" t="s">
        <v>160</v>
      </c>
    </row>
    <row r="446" spans="1:65" s="12" customFormat="1" ht="22.9" customHeight="1" x14ac:dyDescent="0.2">
      <c r="B446" s="130"/>
      <c r="D446" s="131" t="s">
        <v>73</v>
      </c>
      <c r="E446" s="140" t="s">
        <v>553</v>
      </c>
      <c r="F446" s="140" t="s">
        <v>554</v>
      </c>
      <c r="J446" s="141">
        <f>BK446</f>
        <v>0</v>
      </c>
      <c r="L446" s="130"/>
      <c r="M446" s="134"/>
      <c r="N446" s="135"/>
      <c r="O446" s="135"/>
      <c r="P446" s="136">
        <f>SUM(P447:P460)</f>
        <v>55.357756999999999</v>
      </c>
      <c r="Q446" s="135"/>
      <c r="R446" s="136">
        <f>SUM(R447:R460)</f>
        <v>0</v>
      </c>
      <c r="S446" s="135"/>
      <c r="T446" s="137">
        <f>SUM(T447:T460)</f>
        <v>0</v>
      </c>
      <c r="AR446" s="131" t="s">
        <v>19</v>
      </c>
      <c r="AT446" s="138" t="s">
        <v>73</v>
      </c>
      <c r="AU446" s="138" t="s">
        <v>19</v>
      </c>
      <c r="AY446" s="131" t="s">
        <v>160</v>
      </c>
      <c r="BK446" s="139">
        <f>SUM(BK447:BK460)</f>
        <v>0</v>
      </c>
    </row>
    <row r="447" spans="1:65" s="2" customFormat="1" ht="16.5" customHeight="1" x14ac:dyDescent="0.2">
      <c r="A447" s="30"/>
      <c r="B447" s="142"/>
      <c r="C447" s="143" t="s">
        <v>538</v>
      </c>
      <c r="D447" s="143" t="s">
        <v>162</v>
      </c>
      <c r="E447" s="144" t="s">
        <v>992</v>
      </c>
      <c r="F447" s="145" t="s">
        <v>993</v>
      </c>
      <c r="G447" s="146" t="s">
        <v>245</v>
      </c>
      <c r="H447" s="147">
        <v>44.320999999999998</v>
      </c>
      <c r="I447" s="148">
        <v>0</v>
      </c>
      <c r="J447" s="148">
        <f>ROUND(I447*H447,2)</f>
        <v>0</v>
      </c>
      <c r="K447" s="145" t="s">
        <v>166</v>
      </c>
      <c r="L447" s="31"/>
      <c r="M447" s="149" t="s">
        <v>1</v>
      </c>
      <c r="N447" s="150" t="s">
        <v>39</v>
      </c>
      <c r="O447" s="151">
        <v>0.749</v>
      </c>
      <c r="P447" s="151">
        <f>O447*H447</f>
        <v>33.196429000000002</v>
      </c>
      <c r="Q447" s="151">
        <v>0</v>
      </c>
      <c r="R447" s="151">
        <f>Q447*H447</f>
        <v>0</v>
      </c>
      <c r="S447" s="151">
        <v>0</v>
      </c>
      <c r="T447" s="152">
        <f>S447*H447</f>
        <v>0</v>
      </c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R447" s="153" t="s">
        <v>167</v>
      </c>
      <c r="AT447" s="153" t="s">
        <v>162</v>
      </c>
      <c r="AU447" s="153" t="s">
        <v>81</v>
      </c>
      <c r="AY447" s="18" t="s">
        <v>160</v>
      </c>
      <c r="BE447" s="154">
        <f>IF(N447="základní",J447,0)</f>
        <v>0</v>
      </c>
      <c r="BF447" s="154">
        <f>IF(N447="snížená",J447,0)</f>
        <v>0</v>
      </c>
      <c r="BG447" s="154">
        <f>IF(N447="zákl. přenesená",J447,0)</f>
        <v>0</v>
      </c>
      <c r="BH447" s="154">
        <f>IF(N447="sníž. přenesená",J447,0)</f>
        <v>0</v>
      </c>
      <c r="BI447" s="154">
        <f>IF(N447="nulová",J447,0)</f>
        <v>0</v>
      </c>
      <c r="BJ447" s="18" t="s">
        <v>19</v>
      </c>
      <c r="BK447" s="154">
        <f>ROUND(I447*H447,2)</f>
        <v>0</v>
      </c>
      <c r="BL447" s="18" t="s">
        <v>167</v>
      </c>
      <c r="BM447" s="153" t="s">
        <v>994</v>
      </c>
    </row>
    <row r="448" spans="1:65" s="2" customFormat="1" ht="29.25" x14ac:dyDescent="0.2">
      <c r="A448" s="30"/>
      <c r="B448" s="31"/>
      <c r="C448" s="30"/>
      <c r="D448" s="155" t="s">
        <v>169</v>
      </c>
      <c r="E448" s="30"/>
      <c r="F448" s="156" t="s">
        <v>995</v>
      </c>
      <c r="G448" s="30"/>
      <c r="H448" s="30"/>
      <c r="I448" s="30"/>
      <c r="J448" s="30"/>
      <c r="K448" s="30"/>
      <c r="L448" s="31"/>
      <c r="M448" s="157"/>
      <c r="N448" s="158"/>
      <c r="O448" s="56"/>
      <c r="P448" s="56"/>
      <c r="Q448" s="56"/>
      <c r="R448" s="56"/>
      <c r="S448" s="56"/>
      <c r="T448" s="57"/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  <c r="AT448" s="18" t="s">
        <v>169</v>
      </c>
      <c r="AU448" s="18" t="s">
        <v>81</v>
      </c>
    </row>
    <row r="449" spans="1:65" s="2" customFormat="1" ht="24" customHeight="1" x14ac:dyDescent="0.2">
      <c r="A449" s="30"/>
      <c r="B449" s="142"/>
      <c r="C449" s="143" t="s">
        <v>544</v>
      </c>
      <c r="D449" s="143" t="s">
        <v>162</v>
      </c>
      <c r="E449" s="144" t="s">
        <v>556</v>
      </c>
      <c r="F449" s="145" t="s">
        <v>557</v>
      </c>
      <c r="G449" s="146" t="s">
        <v>245</v>
      </c>
      <c r="H449" s="147">
        <v>44.320999999999998</v>
      </c>
      <c r="I449" s="148">
        <v>0</v>
      </c>
      <c r="J449" s="148">
        <f>ROUND(I449*H449,2)</f>
        <v>0</v>
      </c>
      <c r="K449" s="145" t="s">
        <v>166</v>
      </c>
      <c r="L449" s="31"/>
      <c r="M449" s="149" t="s">
        <v>1</v>
      </c>
      <c r="N449" s="150" t="s">
        <v>39</v>
      </c>
      <c r="O449" s="151">
        <v>0.24</v>
      </c>
      <c r="P449" s="151">
        <f>O449*H449</f>
        <v>10.637039999999999</v>
      </c>
      <c r="Q449" s="151">
        <v>0</v>
      </c>
      <c r="R449" s="151">
        <f>Q449*H449</f>
        <v>0</v>
      </c>
      <c r="S449" s="151">
        <v>0</v>
      </c>
      <c r="T449" s="152">
        <f>S449*H449</f>
        <v>0</v>
      </c>
      <c r="U449" s="30"/>
      <c r="V449" s="30"/>
      <c r="W449" s="30"/>
      <c r="X449" s="30"/>
      <c r="Y449" s="30"/>
      <c r="Z449" s="30"/>
      <c r="AA449" s="30"/>
      <c r="AB449" s="30"/>
      <c r="AC449" s="30"/>
      <c r="AD449" s="30"/>
      <c r="AE449" s="30"/>
      <c r="AR449" s="153" t="s">
        <v>167</v>
      </c>
      <c r="AT449" s="153" t="s">
        <v>162</v>
      </c>
      <c r="AU449" s="153" t="s">
        <v>81</v>
      </c>
      <c r="AY449" s="18" t="s">
        <v>160</v>
      </c>
      <c r="BE449" s="154">
        <f>IF(N449="základní",J449,0)</f>
        <v>0</v>
      </c>
      <c r="BF449" s="154">
        <f>IF(N449="snížená",J449,0)</f>
        <v>0</v>
      </c>
      <c r="BG449" s="154">
        <f>IF(N449="zákl. přenesená",J449,0)</f>
        <v>0</v>
      </c>
      <c r="BH449" s="154">
        <f>IF(N449="sníž. přenesená",J449,0)</f>
        <v>0</v>
      </c>
      <c r="BI449" s="154">
        <f>IF(N449="nulová",J449,0)</f>
        <v>0</v>
      </c>
      <c r="BJ449" s="18" t="s">
        <v>19</v>
      </c>
      <c r="BK449" s="154">
        <f>ROUND(I449*H449,2)</f>
        <v>0</v>
      </c>
      <c r="BL449" s="18" t="s">
        <v>167</v>
      </c>
      <c r="BM449" s="153" t="s">
        <v>996</v>
      </c>
    </row>
    <row r="450" spans="1:65" s="2" customFormat="1" ht="19.5" x14ac:dyDescent="0.2">
      <c r="A450" s="30"/>
      <c r="B450" s="31"/>
      <c r="C450" s="30"/>
      <c r="D450" s="155" t="s">
        <v>169</v>
      </c>
      <c r="E450" s="30"/>
      <c r="F450" s="156" t="s">
        <v>559</v>
      </c>
      <c r="G450" s="30"/>
      <c r="H450" s="30"/>
      <c r="I450" s="30"/>
      <c r="J450" s="30"/>
      <c r="K450" s="30"/>
      <c r="L450" s="31"/>
      <c r="M450" s="157"/>
      <c r="N450" s="158"/>
      <c r="O450" s="56"/>
      <c r="P450" s="56"/>
      <c r="Q450" s="56"/>
      <c r="R450" s="56"/>
      <c r="S450" s="56"/>
      <c r="T450" s="57"/>
      <c r="U450" s="30"/>
      <c r="V450" s="30"/>
      <c r="W450" s="30"/>
      <c r="X450" s="30"/>
      <c r="Y450" s="30"/>
      <c r="Z450" s="30"/>
      <c r="AA450" s="30"/>
      <c r="AB450" s="30"/>
      <c r="AC450" s="30"/>
      <c r="AD450" s="30"/>
      <c r="AE450" s="30"/>
      <c r="AT450" s="18" t="s">
        <v>169</v>
      </c>
      <c r="AU450" s="18" t="s">
        <v>81</v>
      </c>
    </row>
    <row r="451" spans="1:65" s="2" customFormat="1" ht="16.5" customHeight="1" x14ac:dyDescent="0.2">
      <c r="A451" s="30"/>
      <c r="B451" s="142"/>
      <c r="C451" s="143" t="s">
        <v>555</v>
      </c>
      <c r="D451" s="143" t="s">
        <v>162</v>
      </c>
      <c r="E451" s="144" t="s">
        <v>561</v>
      </c>
      <c r="F451" s="145" t="s">
        <v>562</v>
      </c>
      <c r="G451" s="146" t="s">
        <v>245</v>
      </c>
      <c r="H451" s="147">
        <v>1063.9110000000001</v>
      </c>
      <c r="I451" s="148">
        <v>0</v>
      </c>
      <c r="J451" s="148">
        <f>ROUND(I451*H451,2)</f>
        <v>0</v>
      </c>
      <c r="K451" s="145" t="s">
        <v>166</v>
      </c>
      <c r="L451" s="31"/>
      <c r="M451" s="149" t="s">
        <v>1</v>
      </c>
      <c r="N451" s="150" t="s">
        <v>39</v>
      </c>
      <c r="O451" s="151">
        <v>4.0000000000000001E-3</v>
      </c>
      <c r="P451" s="151">
        <f>O451*H451</f>
        <v>4.2556440000000002</v>
      </c>
      <c r="Q451" s="151">
        <v>0</v>
      </c>
      <c r="R451" s="151">
        <f>Q451*H451</f>
        <v>0</v>
      </c>
      <c r="S451" s="151">
        <v>0</v>
      </c>
      <c r="T451" s="152">
        <f>S451*H451</f>
        <v>0</v>
      </c>
      <c r="U451" s="30"/>
      <c r="V451" s="30"/>
      <c r="W451" s="30"/>
      <c r="X451" s="30"/>
      <c r="Y451" s="30"/>
      <c r="Z451" s="30"/>
      <c r="AA451" s="30"/>
      <c r="AB451" s="30"/>
      <c r="AC451" s="30"/>
      <c r="AD451" s="30"/>
      <c r="AE451" s="30"/>
      <c r="AR451" s="153" t="s">
        <v>167</v>
      </c>
      <c r="AT451" s="153" t="s">
        <v>162</v>
      </c>
      <c r="AU451" s="153" t="s">
        <v>81</v>
      </c>
      <c r="AY451" s="18" t="s">
        <v>160</v>
      </c>
      <c r="BE451" s="154">
        <f>IF(N451="základní",J451,0)</f>
        <v>0</v>
      </c>
      <c r="BF451" s="154">
        <f>IF(N451="snížená",J451,0)</f>
        <v>0</v>
      </c>
      <c r="BG451" s="154">
        <f>IF(N451="zákl. přenesená",J451,0)</f>
        <v>0</v>
      </c>
      <c r="BH451" s="154">
        <f>IF(N451="sníž. přenesená",J451,0)</f>
        <v>0</v>
      </c>
      <c r="BI451" s="154">
        <f>IF(N451="nulová",J451,0)</f>
        <v>0</v>
      </c>
      <c r="BJ451" s="18" t="s">
        <v>19</v>
      </c>
      <c r="BK451" s="154">
        <f>ROUND(I451*H451,2)</f>
        <v>0</v>
      </c>
      <c r="BL451" s="18" t="s">
        <v>167</v>
      </c>
      <c r="BM451" s="153" t="s">
        <v>997</v>
      </c>
    </row>
    <row r="452" spans="1:65" s="2" customFormat="1" ht="29.25" x14ac:dyDescent="0.2">
      <c r="A452" s="30"/>
      <c r="B452" s="31"/>
      <c r="C452" s="30"/>
      <c r="D452" s="155" t="s">
        <v>169</v>
      </c>
      <c r="E452" s="30"/>
      <c r="F452" s="156" t="s">
        <v>564</v>
      </c>
      <c r="G452" s="30"/>
      <c r="H452" s="30"/>
      <c r="I452" s="30"/>
      <c r="J452" s="30"/>
      <c r="K452" s="30"/>
      <c r="L452" s="31"/>
      <c r="M452" s="157"/>
      <c r="N452" s="158"/>
      <c r="O452" s="56"/>
      <c r="P452" s="56"/>
      <c r="Q452" s="56"/>
      <c r="R452" s="56"/>
      <c r="S452" s="56"/>
      <c r="T452" s="57"/>
      <c r="U452" s="30"/>
      <c r="V452" s="30"/>
      <c r="W452" s="30"/>
      <c r="X452" s="30"/>
      <c r="Y452" s="30"/>
      <c r="Z452" s="30"/>
      <c r="AA452" s="30"/>
      <c r="AB452" s="30"/>
      <c r="AC452" s="30"/>
      <c r="AD452" s="30"/>
      <c r="AE452" s="30"/>
      <c r="AT452" s="18" t="s">
        <v>169</v>
      </c>
      <c r="AU452" s="18" t="s">
        <v>81</v>
      </c>
    </row>
    <row r="453" spans="1:65" s="14" customFormat="1" x14ac:dyDescent="0.2">
      <c r="B453" s="165"/>
      <c r="D453" s="155" t="s">
        <v>171</v>
      </c>
      <c r="E453" s="166" t="s">
        <v>1</v>
      </c>
      <c r="F453" s="167" t="s">
        <v>998</v>
      </c>
      <c r="H453" s="168">
        <v>1063.9110000000001</v>
      </c>
      <c r="L453" s="165"/>
      <c r="M453" s="169"/>
      <c r="N453" s="170"/>
      <c r="O453" s="170"/>
      <c r="P453" s="170"/>
      <c r="Q453" s="170"/>
      <c r="R453" s="170"/>
      <c r="S453" s="170"/>
      <c r="T453" s="171"/>
      <c r="AT453" s="166" t="s">
        <v>171</v>
      </c>
      <c r="AU453" s="166" t="s">
        <v>81</v>
      </c>
      <c r="AV453" s="14" t="s">
        <v>81</v>
      </c>
      <c r="AW453" s="14" t="s">
        <v>31</v>
      </c>
      <c r="AX453" s="14" t="s">
        <v>19</v>
      </c>
      <c r="AY453" s="166" t="s">
        <v>160</v>
      </c>
    </row>
    <row r="454" spans="1:65" s="2" customFormat="1" ht="24" customHeight="1" x14ac:dyDescent="0.2">
      <c r="A454" s="30"/>
      <c r="B454" s="142"/>
      <c r="C454" s="143" t="s">
        <v>560</v>
      </c>
      <c r="D454" s="143" t="s">
        <v>162</v>
      </c>
      <c r="E454" s="144" t="s">
        <v>567</v>
      </c>
      <c r="F454" s="145" t="s">
        <v>568</v>
      </c>
      <c r="G454" s="146" t="s">
        <v>245</v>
      </c>
      <c r="H454" s="147">
        <v>44.320999999999998</v>
      </c>
      <c r="I454" s="148">
        <v>0</v>
      </c>
      <c r="J454" s="148">
        <f>ROUND(I454*H454,2)</f>
        <v>0</v>
      </c>
      <c r="K454" s="145" t="s">
        <v>166</v>
      </c>
      <c r="L454" s="31"/>
      <c r="M454" s="149" t="s">
        <v>1</v>
      </c>
      <c r="N454" s="150" t="s">
        <v>39</v>
      </c>
      <c r="O454" s="151">
        <v>0.16400000000000001</v>
      </c>
      <c r="P454" s="151">
        <f>O454*H454</f>
        <v>7.2686440000000001</v>
      </c>
      <c r="Q454" s="151">
        <v>0</v>
      </c>
      <c r="R454" s="151">
        <f>Q454*H454</f>
        <v>0</v>
      </c>
      <c r="S454" s="151">
        <v>0</v>
      </c>
      <c r="T454" s="152">
        <f>S454*H454</f>
        <v>0</v>
      </c>
      <c r="U454" s="30"/>
      <c r="V454" s="30"/>
      <c r="W454" s="30"/>
      <c r="X454" s="30"/>
      <c r="Y454" s="30"/>
      <c r="Z454" s="30"/>
      <c r="AA454" s="30"/>
      <c r="AB454" s="30"/>
      <c r="AC454" s="30"/>
      <c r="AD454" s="30"/>
      <c r="AE454" s="30"/>
      <c r="AR454" s="153" t="s">
        <v>167</v>
      </c>
      <c r="AT454" s="153" t="s">
        <v>162</v>
      </c>
      <c r="AU454" s="153" t="s">
        <v>81</v>
      </c>
      <c r="AY454" s="18" t="s">
        <v>160</v>
      </c>
      <c r="BE454" s="154">
        <f>IF(N454="základní",J454,0)</f>
        <v>0</v>
      </c>
      <c r="BF454" s="154">
        <f>IF(N454="snížená",J454,0)</f>
        <v>0</v>
      </c>
      <c r="BG454" s="154">
        <f>IF(N454="zákl. přenesená",J454,0)</f>
        <v>0</v>
      </c>
      <c r="BH454" s="154">
        <f>IF(N454="sníž. přenesená",J454,0)</f>
        <v>0</v>
      </c>
      <c r="BI454" s="154">
        <f>IF(N454="nulová",J454,0)</f>
        <v>0</v>
      </c>
      <c r="BJ454" s="18" t="s">
        <v>19</v>
      </c>
      <c r="BK454" s="154">
        <f>ROUND(I454*H454,2)</f>
        <v>0</v>
      </c>
      <c r="BL454" s="18" t="s">
        <v>167</v>
      </c>
      <c r="BM454" s="153" t="s">
        <v>999</v>
      </c>
    </row>
    <row r="455" spans="1:65" s="2" customFormat="1" ht="19.5" x14ac:dyDescent="0.2">
      <c r="A455" s="30"/>
      <c r="B455" s="31"/>
      <c r="C455" s="30"/>
      <c r="D455" s="155" t="s">
        <v>169</v>
      </c>
      <c r="E455" s="30"/>
      <c r="F455" s="156" t="s">
        <v>570</v>
      </c>
      <c r="G455" s="30"/>
      <c r="H455" s="30"/>
      <c r="I455" s="30"/>
      <c r="J455" s="30"/>
      <c r="K455" s="30"/>
      <c r="L455" s="31"/>
      <c r="M455" s="157"/>
      <c r="N455" s="158"/>
      <c r="O455" s="56"/>
      <c r="P455" s="56"/>
      <c r="Q455" s="56"/>
      <c r="R455" s="56"/>
      <c r="S455" s="56"/>
      <c r="T455" s="57"/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T455" s="18" t="s">
        <v>169</v>
      </c>
      <c r="AU455" s="18" t="s">
        <v>81</v>
      </c>
    </row>
    <row r="456" spans="1:65" s="2" customFormat="1" ht="36" customHeight="1" x14ac:dyDescent="0.2">
      <c r="A456" s="30"/>
      <c r="B456" s="142"/>
      <c r="C456" s="143" t="s">
        <v>566</v>
      </c>
      <c r="D456" s="143" t="s">
        <v>162</v>
      </c>
      <c r="E456" s="144" t="s">
        <v>1000</v>
      </c>
      <c r="F456" s="145" t="s">
        <v>1001</v>
      </c>
      <c r="G456" s="146" t="s">
        <v>245</v>
      </c>
      <c r="H456" s="147">
        <v>11.066000000000001</v>
      </c>
      <c r="I456" s="148">
        <v>0</v>
      </c>
      <c r="J456" s="148">
        <f>ROUND(I456*H456,2)</f>
        <v>0</v>
      </c>
      <c r="K456" s="145" t="s">
        <v>166</v>
      </c>
      <c r="L456" s="31"/>
      <c r="M456" s="149" t="s">
        <v>1</v>
      </c>
      <c r="N456" s="150" t="s">
        <v>39</v>
      </c>
      <c r="O456" s="151">
        <v>0</v>
      </c>
      <c r="P456" s="151">
        <f>O456*H456</f>
        <v>0</v>
      </c>
      <c r="Q456" s="151">
        <v>0</v>
      </c>
      <c r="R456" s="151">
        <f>Q456*H456</f>
        <v>0</v>
      </c>
      <c r="S456" s="151">
        <v>0</v>
      </c>
      <c r="T456" s="152">
        <f>S456*H456</f>
        <v>0</v>
      </c>
      <c r="U456" s="30"/>
      <c r="V456" s="30"/>
      <c r="W456" s="30"/>
      <c r="X456" s="30"/>
      <c r="Y456" s="30"/>
      <c r="Z456" s="30"/>
      <c r="AA456" s="30"/>
      <c r="AB456" s="30"/>
      <c r="AC456" s="30"/>
      <c r="AD456" s="30"/>
      <c r="AE456" s="30"/>
      <c r="AR456" s="153" t="s">
        <v>167</v>
      </c>
      <c r="AT456" s="153" t="s">
        <v>162</v>
      </c>
      <c r="AU456" s="153" t="s">
        <v>81</v>
      </c>
      <c r="AY456" s="18" t="s">
        <v>160</v>
      </c>
      <c r="BE456" s="154">
        <f>IF(N456="základní",J456,0)</f>
        <v>0</v>
      </c>
      <c r="BF456" s="154">
        <f>IF(N456="snížená",J456,0)</f>
        <v>0</v>
      </c>
      <c r="BG456" s="154">
        <f>IF(N456="zákl. přenesená",J456,0)</f>
        <v>0</v>
      </c>
      <c r="BH456" s="154">
        <f>IF(N456="sníž. přenesená",J456,0)</f>
        <v>0</v>
      </c>
      <c r="BI456" s="154">
        <f>IF(N456="nulová",J456,0)</f>
        <v>0</v>
      </c>
      <c r="BJ456" s="18" t="s">
        <v>19</v>
      </c>
      <c r="BK456" s="154">
        <f>ROUND(I456*H456,2)</f>
        <v>0</v>
      </c>
      <c r="BL456" s="18" t="s">
        <v>167</v>
      </c>
      <c r="BM456" s="153" t="s">
        <v>1002</v>
      </c>
    </row>
    <row r="457" spans="1:65" s="2" customFormat="1" ht="29.25" x14ac:dyDescent="0.2">
      <c r="A457" s="30"/>
      <c r="B457" s="31"/>
      <c r="C457" s="30"/>
      <c r="D457" s="155" t="s">
        <v>169</v>
      </c>
      <c r="E457" s="30"/>
      <c r="F457" s="156" t="s">
        <v>1003</v>
      </c>
      <c r="G457" s="30"/>
      <c r="H457" s="30"/>
      <c r="I457" s="30"/>
      <c r="J457" s="30"/>
      <c r="K457" s="30"/>
      <c r="L457" s="31"/>
      <c r="M457" s="157"/>
      <c r="N457" s="158"/>
      <c r="O457" s="56"/>
      <c r="P457" s="56"/>
      <c r="Q457" s="56"/>
      <c r="R457" s="56"/>
      <c r="S457" s="56"/>
      <c r="T457" s="57"/>
      <c r="U457" s="30"/>
      <c r="V457" s="30"/>
      <c r="W457" s="30"/>
      <c r="X457" s="30"/>
      <c r="Y457" s="30"/>
      <c r="Z457" s="30"/>
      <c r="AA457" s="30"/>
      <c r="AB457" s="30"/>
      <c r="AC457" s="30"/>
      <c r="AD457" s="30"/>
      <c r="AE457" s="30"/>
      <c r="AT457" s="18" t="s">
        <v>169</v>
      </c>
      <c r="AU457" s="18" t="s">
        <v>81</v>
      </c>
    </row>
    <row r="458" spans="1:65" s="2" customFormat="1" ht="24" customHeight="1" x14ac:dyDescent="0.2">
      <c r="A458" s="30"/>
      <c r="B458" s="142"/>
      <c r="C458" s="143" t="s">
        <v>571</v>
      </c>
      <c r="D458" s="143" t="s">
        <v>162</v>
      </c>
      <c r="E458" s="144" t="s">
        <v>577</v>
      </c>
      <c r="F458" s="145" t="s">
        <v>578</v>
      </c>
      <c r="G458" s="146" t="s">
        <v>245</v>
      </c>
      <c r="H458" s="147">
        <v>35.191000000000003</v>
      </c>
      <c r="I458" s="148">
        <v>0</v>
      </c>
      <c r="J458" s="148">
        <f>ROUND(I458*H458,2)</f>
        <v>0</v>
      </c>
      <c r="K458" s="145" t="s">
        <v>166</v>
      </c>
      <c r="L458" s="31"/>
      <c r="M458" s="149" t="s">
        <v>1</v>
      </c>
      <c r="N458" s="150" t="s">
        <v>39</v>
      </c>
      <c r="O458" s="151">
        <v>0</v>
      </c>
      <c r="P458" s="151">
        <f>O458*H458</f>
        <v>0</v>
      </c>
      <c r="Q458" s="151">
        <v>0</v>
      </c>
      <c r="R458" s="151">
        <f>Q458*H458</f>
        <v>0</v>
      </c>
      <c r="S458" s="151">
        <v>0</v>
      </c>
      <c r="T458" s="152">
        <f>S458*H458</f>
        <v>0</v>
      </c>
      <c r="U458" s="30"/>
      <c r="V458" s="30"/>
      <c r="W458" s="30"/>
      <c r="X458" s="30"/>
      <c r="Y458" s="30"/>
      <c r="Z458" s="30"/>
      <c r="AA458" s="30"/>
      <c r="AB458" s="30"/>
      <c r="AC458" s="30"/>
      <c r="AD458" s="30"/>
      <c r="AE458" s="30"/>
      <c r="AR458" s="153" t="s">
        <v>167</v>
      </c>
      <c r="AT458" s="153" t="s">
        <v>162</v>
      </c>
      <c r="AU458" s="153" t="s">
        <v>81</v>
      </c>
      <c r="AY458" s="18" t="s">
        <v>160</v>
      </c>
      <c r="BE458" s="154">
        <f>IF(N458="základní",J458,0)</f>
        <v>0</v>
      </c>
      <c r="BF458" s="154">
        <f>IF(N458="snížená",J458,0)</f>
        <v>0</v>
      </c>
      <c r="BG458" s="154">
        <f>IF(N458="zákl. přenesená",J458,0)</f>
        <v>0</v>
      </c>
      <c r="BH458" s="154">
        <f>IF(N458="sníž. přenesená",J458,0)</f>
        <v>0</v>
      </c>
      <c r="BI458" s="154">
        <f>IF(N458="nulová",J458,0)</f>
        <v>0</v>
      </c>
      <c r="BJ458" s="18" t="s">
        <v>19</v>
      </c>
      <c r="BK458" s="154">
        <f>ROUND(I458*H458,2)</f>
        <v>0</v>
      </c>
      <c r="BL458" s="18" t="s">
        <v>167</v>
      </c>
      <c r="BM458" s="153" t="s">
        <v>1004</v>
      </c>
    </row>
    <row r="459" spans="1:65" s="2" customFormat="1" ht="29.25" x14ac:dyDescent="0.2">
      <c r="A459" s="30"/>
      <c r="B459" s="31"/>
      <c r="C459" s="30"/>
      <c r="D459" s="155" t="s">
        <v>169</v>
      </c>
      <c r="E459" s="30"/>
      <c r="F459" s="156" t="s">
        <v>277</v>
      </c>
      <c r="G459" s="30"/>
      <c r="H459" s="30"/>
      <c r="I459" s="30"/>
      <c r="J459" s="30"/>
      <c r="K459" s="30"/>
      <c r="L459" s="31"/>
      <c r="M459" s="157"/>
      <c r="N459" s="158"/>
      <c r="O459" s="56"/>
      <c r="P459" s="56"/>
      <c r="Q459" s="56"/>
      <c r="R459" s="56"/>
      <c r="S459" s="56"/>
      <c r="T459" s="57"/>
      <c r="U459" s="30"/>
      <c r="V459" s="30"/>
      <c r="W459" s="30"/>
      <c r="X459" s="30"/>
      <c r="Y459" s="30"/>
      <c r="Z459" s="30"/>
      <c r="AA459" s="30"/>
      <c r="AB459" s="30"/>
      <c r="AC459" s="30"/>
      <c r="AD459" s="30"/>
      <c r="AE459" s="30"/>
      <c r="AT459" s="18" t="s">
        <v>169</v>
      </c>
      <c r="AU459" s="18" t="s">
        <v>81</v>
      </c>
    </row>
    <row r="460" spans="1:65" s="14" customFormat="1" x14ac:dyDescent="0.2">
      <c r="B460" s="165"/>
      <c r="D460" s="155" t="s">
        <v>171</v>
      </c>
      <c r="E460" s="166" t="s">
        <v>1</v>
      </c>
      <c r="F460" s="167" t="s">
        <v>1005</v>
      </c>
      <c r="H460" s="168">
        <v>35.191000000000003</v>
      </c>
      <c r="L460" s="165"/>
      <c r="M460" s="169"/>
      <c r="N460" s="170"/>
      <c r="O460" s="170"/>
      <c r="P460" s="170"/>
      <c r="Q460" s="170"/>
      <c r="R460" s="170"/>
      <c r="S460" s="170"/>
      <c r="T460" s="171"/>
      <c r="AT460" s="166" t="s">
        <v>171</v>
      </c>
      <c r="AU460" s="166" t="s">
        <v>81</v>
      </c>
      <c r="AV460" s="14" t="s">
        <v>81</v>
      </c>
      <c r="AW460" s="14" t="s">
        <v>31</v>
      </c>
      <c r="AX460" s="14" t="s">
        <v>19</v>
      </c>
      <c r="AY460" s="166" t="s">
        <v>160</v>
      </c>
    </row>
    <row r="461" spans="1:65" s="12" customFormat="1" ht="22.9" customHeight="1" x14ac:dyDescent="0.2">
      <c r="B461" s="130"/>
      <c r="D461" s="131" t="s">
        <v>73</v>
      </c>
      <c r="E461" s="140" t="s">
        <v>581</v>
      </c>
      <c r="F461" s="140" t="s">
        <v>582</v>
      </c>
      <c r="J461" s="141">
        <f>BK461</f>
        <v>0</v>
      </c>
      <c r="L461" s="130"/>
      <c r="M461" s="134"/>
      <c r="N461" s="135"/>
      <c r="O461" s="135"/>
      <c r="P461" s="136">
        <f>SUM(P462:P466)</f>
        <v>79.13498100000001</v>
      </c>
      <c r="Q461" s="135"/>
      <c r="R461" s="136">
        <f>SUM(R462:R466)</f>
        <v>0</v>
      </c>
      <c r="S461" s="135"/>
      <c r="T461" s="137">
        <f>SUM(T462:T466)</f>
        <v>0</v>
      </c>
      <c r="AR461" s="131" t="s">
        <v>19</v>
      </c>
      <c r="AT461" s="138" t="s">
        <v>73</v>
      </c>
      <c r="AU461" s="138" t="s">
        <v>19</v>
      </c>
      <c r="AY461" s="131" t="s">
        <v>160</v>
      </c>
      <c r="BK461" s="139">
        <f>SUM(BK462:BK466)</f>
        <v>0</v>
      </c>
    </row>
    <row r="462" spans="1:65" s="2" customFormat="1" ht="24" customHeight="1" x14ac:dyDescent="0.2">
      <c r="A462" s="30"/>
      <c r="B462" s="142"/>
      <c r="C462" s="143" t="s">
        <v>576</v>
      </c>
      <c r="D462" s="143" t="s">
        <v>162</v>
      </c>
      <c r="E462" s="144" t="s">
        <v>584</v>
      </c>
      <c r="F462" s="145" t="s">
        <v>585</v>
      </c>
      <c r="G462" s="146" t="s">
        <v>245</v>
      </c>
      <c r="H462" s="147">
        <v>97.337000000000003</v>
      </c>
      <c r="I462" s="148">
        <v>0</v>
      </c>
      <c r="J462" s="148">
        <f>ROUND(I462*H462,2)</f>
        <v>0</v>
      </c>
      <c r="K462" s="145" t="s">
        <v>166</v>
      </c>
      <c r="L462" s="31"/>
      <c r="M462" s="149" t="s">
        <v>1</v>
      </c>
      <c r="N462" s="150" t="s">
        <v>39</v>
      </c>
      <c r="O462" s="151">
        <v>0.45400000000000001</v>
      </c>
      <c r="P462" s="151">
        <f>O462*H462</f>
        <v>44.190998</v>
      </c>
      <c r="Q462" s="151">
        <v>0</v>
      </c>
      <c r="R462" s="151">
        <f>Q462*H462</f>
        <v>0</v>
      </c>
      <c r="S462" s="151">
        <v>0</v>
      </c>
      <c r="T462" s="152">
        <f>S462*H462</f>
        <v>0</v>
      </c>
      <c r="U462" s="30"/>
      <c r="V462" s="30"/>
      <c r="W462" s="30"/>
      <c r="X462" s="30"/>
      <c r="Y462" s="30"/>
      <c r="Z462" s="30"/>
      <c r="AA462" s="30"/>
      <c r="AB462" s="30"/>
      <c r="AC462" s="30"/>
      <c r="AD462" s="30"/>
      <c r="AE462" s="30"/>
      <c r="AR462" s="153" t="s">
        <v>167</v>
      </c>
      <c r="AT462" s="153" t="s">
        <v>162</v>
      </c>
      <c r="AU462" s="153" t="s">
        <v>81</v>
      </c>
      <c r="AY462" s="18" t="s">
        <v>160</v>
      </c>
      <c r="BE462" s="154">
        <f>IF(N462="základní",J462,0)</f>
        <v>0</v>
      </c>
      <c r="BF462" s="154">
        <f>IF(N462="snížená",J462,0)</f>
        <v>0</v>
      </c>
      <c r="BG462" s="154">
        <f>IF(N462="zákl. přenesená",J462,0)</f>
        <v>0</v>
      </c>
      <c r="BH462" s="154">
        <f>IF(N462="sníž. přenesená",J462,0)</f>
        <v>0</v>
      </c>
      <c r="BI462" s="154">
        <f>IF(N462="nulová",J462,0)</f>
        <v>0</v>
      </c>
      <c r="BJ462" s="18" t="s">
        <v>19</v>
      </c>
      <c r="BK462" s="154">
        <f>ROUND(I462*H462,2)</f>
        <v>0</v>
      </c>
      <c r="BL462" s="18" t="s">
        <v>167</v>
      </c>
      <c r="BM462" s="153" t="s">
        <v>1006</v>
      </c>
    </row>
    <row r="463" spans="1:65" s="2" customFormat="1" ht="29.25" x14ac:dyDescent="0.2">
      <c r="A463" s="30"/>
      <c r="B463" s="31"/>
      <c r="C463" s="30"/>
      <c r="D463" s="155" t="s">
        <v>169</v>
      </c>
      <c r="E463" s="30"/>
      <c r="F463" s="156" t="s">
        <v>587</v>
      </c>
      <c r="G463" s="30"/>
      <c r="H463" s="30"/>
      <c r="I463" s="30"/>
      <c r="J463" s="30"/>
      <c r="K463" s="30"/>
      <c r="L463" s="31"/>
      <c r="M463" s="157"/>
      <c r="N463" s="158"/>
      <c r="O463" s="56"/>
      <c r="P463" s="56"/>
      <c r="Q463" s="56"/>
      <c r="R463" s="56"/>
      <c r="S463" s="56"/>
      <c r="T463" s="57"/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T463" s="18" t="s">
        <v>169</v>
      </c>
      <c r="AU463" s="18" t="s">
        <v>81</v>
      </c>
    </row>
    <row r="464" spans="1:65" s="2" customFormat="1" ht="24" customHeight="1" x14ac:dyDescent="0.2">
      <c r="A464" s="30"/>
      <c r="B464" s="142"/>
      <c r="C464" s="143" t="s">
        <v>583</v>
      </c>
      <c r="D464" s="143" t="s">
        <v>162</v>
      </c>
      <c r="E464" s="144" t="s">
        <v>589</v>
      </c>
      <c r="F464" s="145" t="s">
        <v>590</v>
      </c>
      <c r="G464" s="146" t="s">
        <v>245</v>
      </c>
      <c r="H464" s="147">
        <v>97.337000000000003</v>
      </c>
      <c r="I464" s="148">
        <v>0</v>
      </c>
      <c r="J464" s="148">
        <f>ROUND(I464*H464,2)</f>
        <v>0</v>
      </c>
      <c r="K464" s="145" t="s">
        <v>166</v>
      </c>
      <c r="L464" s="31"/>
      <c r="M464" s="149" t="s">
        <v>1</v>
      </c>
      <c r="N464" s="150" t="s">
        <v>39</v>
      </c>
      <c r="O464" s="151">
        <v>0.35899999999999999</v>
      </c>
      <c r="P464" s="151">
        <f>O464*H464</f>
        <v>34.943983000000003</v>
      </c>
      <c r="Q464" s="151">
        <v>0</v>
      </c>
      <c r="R464" s="151">
        <f>Q464*H464</f>
        <v>0</v>
      </c>
      <c r="S464" s="151">
        <v>0</v>
      </c>
      <c r="T464" s="152">
        <f>S464*H464</f>
        <v>0</v>
      </c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  <c r="AE464" s="30"/>
      <c r="AR464" s="153" t="s">
        <v>167</v>
      </c>
      <c r="AT464" s="153" t="s">
        <v>162</v>
      </c>
      <c r="AU464" s="153" t="s">
        <v>81</v>
      </c>
      <c r="AY464" s="18" t="s">
        <v>160</v>
      </c>
      <c r="BE464" s="154">
        <f>IF(N464="základní",J464,0)</f>
        <v>0</v>
      </c>
      <c r="BF464" s="154">
        <f>IF(N464="snížená",J464,0)</f>
        <v>0</v>
      </c>
      <c r="BG464" s="154">
        <f>IF(N464="zákl. přenesená",J464,0)</f>
        <v>0</v>
      </c>
      <c r="BH464" s="154">
        <f>IF(N464="sníž. přenesená",J464,0)</f>
        <v>0</v>
      </c>
      <c r="BI464" s="154">
        <f>IF(N464="nulová",J464,0)</f>
        <v>0</v>
      </c>
      <c r="BJ464" s="18" t="s">
        <v>19</v>
      </c>
      <c r="BK464" s="154">
        <f>ROUND(I464*H464,2)</f>
        <v>0</v>
      </c>
      <c r="BL464" s="18" t="s">
        <v>167</v>
      </c>
      <c r="BM464" s="153" t="s">
        <v>1007</v>
      </c>
    </row>
    <row r="465" spans="1:47" s="2" customFormat="1" ht="29.25" x14ac:dyDescent="0.2">
      <c r="A465" s="30"/>
      <c r="B465" s="31"/>
      <c r="C465" s="30"/>
      <c r="D465" s="155" t="s">
        <v>169</v>
      </c>
      <c r="E465" s="30"/>
      <c r="F465" s="156" t="s">
        <v>592</v>
      </c>
      <c r="G465" s="30"/>
      <c r="H465" s="30"/>
      <c r="I465" s="30"/>
      <c r="J465" s="30"/>
      <c r="K465" s="30"/>
      <c r="L465" s="31"/>
      <c r="M465" s="157"/>
      <c r="N465" s="158"/>
      <c r="O465" s="56"/>
      <c r="P465" s="56"/>
      <c r="Q465" s="56"/>
      <c r="R465" s="56"/>
      <c r="S465" s="56"/>
      <c r="T465" s="57"/>
      <c r="U465" s="30"/>
      <c r="V465" s="30"/>
      <c r="W465" s="30"/>
      <c r="X465" s="30"/>
      <c r="Y465" s="30"/>
      <c r="Z465" s="30"/>
      <c r="AA465" s="30"/>
      <c r="AB465" s="30"/>
      <c r="AC465" s="30"/>
      <c r="AD465" s="30"/>
      <c r="AE465" s="30"/>
      <c r="AT465" s="18" t="s">
        <v>169</v>
      </c>
      <c r="AU465" s="18" t="s">
        <v>81</v>
      </c>
    </row>
    <row r="466" spans="1:47" s="2" customFormat="1" ht="19.5" x14ac:dyDescent="0.2">
      <c r="A466" s="30"/>
      <c r="B466" s="31"/>
      <c r="C466" s="30"/>
      <c r="D466" s="155" t="s">
        <v>248</v>
      </c>
      <c r="E466" s="30"/>
      <c r="F466" s="186" t="s">
        <v>780</v>
      </c>
      <c r="G466" s="30"/>
      <c r="H466" s="30"/>
      <c r="I466" s="30"/>
      <c r="J466" s="30"/>
      <c r="K466" s="30"/>
      <c r="L466" s="31"/>
      <c r="M466" s="196"/>
      <c r="N466" s="197"/>
      <c r="O466" s="198"/>
      <c r="P466" s="198"/>
      <c r="Q466" s="198"/>
      <c r="R466" s="198"/>
      <c r="S466" s="198"/>
      <c r="T466" s="199"/>
      <c r="U466" s="30"/>
      <c r="V466" s="30"/>
      <c r="W466" s="30"/>
      <c r="X466" s="30"/>
      <c r="Y466" s="30"/>
      <c r="Z466" s="30"/>
      <c r="AA466" s="30"/>
      <c r="AB466" s="30"/>
      <c r="AC466" s="30"/>
      <c r="AD466" s="30"/>
      <c r="AE466" s="30"/>
      <c r="AT466" s="18" t="s">
        <v>248</v>
      </c>
      <c r="AU466" s="18" t="s">
        <v>81</v>
      </c>
    </row>
    <row r="467" spans="1:47" s="2" customFormat="1" ht="6.95" customHeight="1" x14ac:dyDescent="0.2">
      <c r="A467" s="30"/>
      <c r="B467" s="45"/>
      <c r="C467" s="46"/>
      <c r="D467" s="46"/>
      <c r="E467" s="46"/>
      <c r="F467" s="46"/>
      <c r="G467" s="46"/>
      <c r="H467" s="46"/>
      <c r="I467" s="46"/>
      <c r="J467" s="46"/>
      <c r="K467" s="46"/>
      <c r="L467" s="31"/>
      <c r="M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  <c r="AA467" s="30"/>
      <c r="AB467" s="30"/>
      <c r="AC467" s="30"/>
      <c r="AD467" s="30"/>
      <c r="AE467" s="30"/>
    </row>
  </sheetData>
  <autoFilter ref="C127:K466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6"/>
  <sheetViews>
    <sheetView showGridLines="0" topLeftCell="A115" workbookViewId="0">
      <selection activeCell="I147" sqref="I147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232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99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124</v>
      </c>
      <c r="L4" s="21"/>
      <c r="M4" s="93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39" t="str">
        <f>'Rekapitulace stavby'!K6</f>
        <v>Blatno u Jesenice - Kaštice</v>
      </c>
      <c r="F7" s="240"/>
      <c r="G7" s="240"/>
      <c r="H7" s="240"/>
      <c r="L7" s="21"/>
    </row>
    <row r="8" spans="1:46" s="1" customFormat="1" ht="12" customHeight="1" x14ac:dyDescent="0.2">
      <c r="B8" s="21"/>
      <c r="D8" s="27" t="s">
        <v>125</v>
      </c>
      <c r="L8" s="21"/>
    </row>
    <row r="9" spans="1:46" s="2" customFormat="1" ht="16.5" customHeight="1" x14ac:dyDescent="0.2">
      <c r="A9" s="30"/>
      <c r="B9" s="31"/>
      <c r="C9" s="30"/>
      <c r="D9" s="30"/>
      <c r="E9" s="239" t="s">
        <v>731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26" t="s">
        <v>625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17</v>
      </c>
      <c r="E13" s="30"/>
      <c r="F13" s="25" t="s">
        <v>1</v>
      </c>
      <c r="G13" s="30"/>
      <c r="H13" s="30"/>
      <c r="I13" s="27" t="s">
        <v>18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25" t="s">
        <v>21</v>
      </c>
      <c r="G14" s="30"/>
      <c r="H14" s="30"/>
      <c r="I14" s="27" t="s">
        <v>22</v>
      </c>
      <c r="J14" s="53" t="str">
        <f>'Rekapitulace stavby'!AN8</f>
        <v>20. 9. 2019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26</v>
      </c>
      <c r="E16" s="30"/>
      <c r="F16" s="30"/>
      <c r="G16" s="30"/>
      <c r="H16" s="30"/>
      <c r="I16" s="27" t="s">
        <v>27</v>
      </c>
      <c r="J16" s="25" t="str">
        <f>IF('Rekapitulace stavby'!AN10="","",'Rekapitulace stavby'!AN10)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tr">
        <f>IF('Rekapitulace stavby'!E11="","",'Rekapitulace stavby'!E11)</f>
        <v xml:space="preserve"> </v>
      </c>
      <c r="F17" s="30"/>
      <c r="G17" s="30"/>
      <c r="H17" s="30"/>
      <c r="I17" s="27" t="s">
        <v>28</v>
      </c>
      <c r="J17" s="25" t="str">
        <f>IF('Rekapitulace stavby'!AN11="","",'Rekapitulace stavby'!AN11)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29</v>
      </c>
      <c r="E19" s="30"/>
      <c r="F19" s="30"/>
      <c r="G19" s="30"/>
      <c r="H19" s="30"/>
      <c r="I19" s="27" t="s">
        <v>27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29" t="str">
        <f>'Rekapitulace stavby'!E14</f>
        <v xml:space="preserve"> </v>
      </c>
      <c r="F20" s="229"/>
      <c r="G20" s="229"/>
      <c r="H20" s="229"/>
      <c r="I20" s="27" t="s">
        <v>28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30</v>
      </c>
      <c r="E22" s="30"/>
      <c r="F22" s="30"/>
      <c r="G22" s="30"/>
      <c r="H22" s="30"/>
      <c r="I22" s="27" t="s">
        <v>27</v>
      </c>
      <c r="J22" s="25" t="str">
        <f>IF('Rekapitulace stavby'!AN16="","",'Rekapitulace stavby'!AN16)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tr">
        <f>IF('Rekapitulace stavby'!E17="","",'Rekapitulace stavby'!E17)</f>
        <v xml:space="preserve"> </v>
      </c>
      <c r="F23" s="30"/>
      <c r="G23" s="30"/>
      <c r="H23" s="30"/>
      <c r="I23" s="27" t="s">
        <v>28</v>
      </c>
      <c r="J23" s="25" t="str">
        <f>IF('Rekapitulace stavby'!AN17="","",'Rekapitulace stavby'!AN17)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27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28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4"/>
      <c r="B29" s="95"/>
      <c r="C29" s="94"/>
      <c r="D29" s="94"/>
      <c r="E29" s="233" t="s">
        <v>1</v>
      </c>
      <c r="F29" s="233"/>
      <c r="G29" s="233"/>
      <c r="H29" s="23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97" t="s">
        <v>34</v>
      </c>
      <c r="E32" s="30"/>
      <c r="F32" s="30"/>
      <c r="G32" s="30"/>
      <c r="H32" s="30"/>
      <c r="I32" s="30"/>
      <c r="J32" s="69">
        <f>ROUND(J123,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98" t="s">
        <v>38</v>
      </c>
      <c r="E35" s="27" t="s">
        <v>39</v>
      </c>
      <c r="F35" s="99">
        <f>ROUND((SUM(BE123:BE135)),  2)</f>
        <v>0</v>
      </c>
      <c r="G35" s="30"/>
      <c r="H35" s="30"/>
      <c r="I35" s="100">
        <v>0.21</v>
      </c>
      <c r="J35" s="99">
        <f>ROUND(((SUM(BE123:BE135))*I35),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99">
        <f>ROUND((SUM(BF123:BF135)),  2)</f>
        <v>0</v>
      </c>
      <c r="G36" s="30"/>
      <c r="H36" s="30"/>
      <c r="I36" s="100">
        <v>0.15</v>
      </c>
      <c r="J36" s="99">
        <f>ROUND(((SUM(BF123:BF135))*I36),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99">
        <f>ROUND((SUM(BG123:BG135)),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99">
        <f>ROUND((SUM(BH123:BH135)),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99">
        <f>ROUND((SUM(BI123:BI135)),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1"/>
      <c r="D41" s="102" t="s">
        <v>44</v>
      </c>
      <c r="E41" s="58"/>
      <c r="F41" s="58"/>
      <c r="G41" s="103" t="s">
        <v>45</v>
      </c>
      <c r="H41" s="104" t="s">
        <v>46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07" t="s">
        <v>50</v>
      </c>
      <c r="G61" s="43" t="s">
        <v>49</v>
      </c>
      <c r="H61" s="33"/>
      <c r="I61" s="33"/>
      <c r="J61" s="108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07" t="s">
        <v>50</v>
      </c>
      <c r="G76" s="43" t="s">
        <v>49</v>
      </c>
      <c r="H76" s="33"/>
      <c r="I76" s="33"/>
      <c r="J76" s="108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129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39" t="str">
        <f>E7</f>
        <v>Blatno u Jesenice - Kaštice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125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39" t="s">
        <v>731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26" t="str">
        <f>E11</f>
        <v>VRN - VRN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20</v>
      </c>
      <c r="D91" s="30"/>
      <c r="E91" s="30"/>
      <c r="F91" s="25" t="str">
        <f>F14</f>
        <v xml:space="preserve"> </v>
      </c>
      <c r="G91" s="30"/>
      <c r="H91" s="30"/>
      <c r="I91" s="27" t="s">
        <v>22</v>
      </c>
      <c r="J91" s="53" t="str">
        <f>IF(J14="","",J14)</f>
        <v>20. 9. 2019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26</v>
      </c>
      <c r="D93" s="30"/>
      <c r="E93" s="30"/>
      <c r="F93" s="25" t="str">
        <f>E17</f>
        <v xml:space="preserve"> </v>
      </c>
      <c r="G93" s="30"/>
      <c r="H93" s="30"/>
      <c r="I93" s="27" t="s">
        <v>30</v>
      </c>
      <c r="J93" s="28" t="str">
        <f>E23</f>
        <v xml:space="preserve"> 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29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09" t="s">
        <v>130</v>
      </c>
      <c r="D96" s="101"/>
      <c r="E96" s="101"/>
      <c r="F96" s="101"/>
      <c r="G96" s="101"/>
      <c r="H96" s="101"/>
      <c r="I96" s="101"/>
      <c r="J96" s="110" t="s">
        <v>131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1" t="s">
        <v>132</v>
      </c>
      <c r="D98" s="30"/>
      <c r="E98" s="30"/>
      <c r="F98" s="30"/>
      <c r="G98" s="30"/>
      <c r="H98" s="30"/>
      <c r="I98" s="30"/>
      <c r="J98" s="69">
        <f>J123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133</v>
      </c>
    </row>
    <row r="99" spans="1:47" s="9" customFormat="1" ht="24.95" customHeight="1" x14ac:dyDescent="0.2">
      <c r="B99" s="112"/>
      <c r="D99" s="113" t="s">
        <v>626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1:47" s="10" customFormat="1" ht="19.899999999999999" customHeight="1" x14ac:dyDescent="0.2">
      <c r="B100" s="116"/>
      <c r="D100" s="117" t="s">
        <v>627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1:47" s="10" customFormat="1" ht="19.899999999999999" customHeight="1" x14ac:dyDescent="0.2">
      <c r="B101" s="116"/>
      <c r="D101" s="117" t="s">
        <v>628</v>
      </c>
      <c r="E101" s="118"/>
      <c r="F101" s="118"/>
      <c r="G101" s="118"/>
      <c r="H101" s="118"/>
      <c r="I101" s="118"/>
      <c r="J101" s="119">
        <f>J132</f>
        <v>0</v>
      </c>
      <c r="L101" s="116"/>
    </row>
    <row r="102" spans="1:47" s="2" customFormat="1" ht="21.75" customHeight="1" x14ac:dyDescent="0.2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 x14ac:dyDescent="0.2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47" s="2" customFormat="1" ht="6.95" customHeight="1" x14ac:dyDescent="0.2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4.95" customHeight="1" x14ac:dyDescent="0.2">
      <c r="A108" s="30"/>
      <c r="B108" s="31"/>
      <c r="C108" s="22" t="s">
        <v>145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 x14ac:dyDescent="0.2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2" customHeight="1" x14ac:dyDescent="0.2">
      <c r="A110" s="30"/>
      <c r="B110" s="31"/>
      <c r="C110" s="27" t="s">
        <v>14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6.5" customHeight="1" x14ac:dyDescent="0.2">
      <c r="A111" s="30"/>
      <c r="B111" s="31"/>
      <c r="C111" s="30"/>
      <c r="D111" s="30"/>
      <c r="E111" s="239" t="str">
        <f>E7</f>
        <v>Blatno u Jesenice - Kaštice</v>
      </c>
      <c r="F111" s="240"/>
      <c r="G111" s="240"/>
      <c r="H111" s="24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 x14ac:dyDescent="0.2">
      <c r="B112" s="21"/>
      <c r="C112" s="27" t="s">
        <v>125</v>
      </c>
      <c r="L112" s="21"/>
    </row>
    <row r="113" spans="1:65" s="2" customFormat="1" ht="16.5" customHeight="1" x14ac:dyDescent="0.2">
      <c r="A113" s="30"/>
      <c r="B113" s="31"/>
      <c r="C113" s="30"/>
      <c r="D113" s="30"/>
      <c r="E113" s="239" t="s">
        <v>731</v>
      </c>
      <c r="F113" s="238"/>
      <c r="G113" s="238"/>
      <c r="H113" s="238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 x14ac:dyDescent="0.2">
      <c r="A114" s="30"/>
      <c r="B114" s="31"/>
      <c r="C114" s="27" t="s">
        <v>127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 x14ac:dyDescent="0.2">
      <c r="A115" s="30"/>
      <c r="B115" s="31"/>
      <c r="C115" s="30"/>
      <c r="D115" s="30"/>
      <c r="E115" s="226" t="str">
        <f>E11</f>
        <v>VRN - VRN</v>
      </c>
      <c r="F115" s="238"/>
      <c r="G115" s="238"/>
      <c r="H115" s="238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 x14ac:dyDescent="0.2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 x14ac:dyDescent="0.2">
      <c r="A117" s="30"/>
      <c r="B117" s="31"/>
      <c r="C117" s="27" t="s">
        <v>20</v>
      </c>
      <c r="D117" s="30"/>
      <c r="E117" s="30"/>
      <c r="F117" s="25" t="str">
        <f>F14</f>
        <v xml:space="preserve"> </v>
      </c>
      <c r="G117" s="30"/>
      <c r="H117" s="30"/>
      <c r="I117" s="27" t="s">
        <v>22</v>
      </c>
      <c r="J117" s="53" t="str">
        <f>IF(J14="","",J14)</f>
        <v>20. 9. 2019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 x14ac:dyDescent="0.2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 x14ac:dyDescent="0.2">
      <c r="A119" s="30"/>
      <c r="B119" s="31"/>
      <c r="C119" s="27" t="s">
        <v>26</v>
      </c>
      <c r="D119" s="30"/>
      <c r="E119" s="30"/>
      <c r="F119" s="25" t="str">
        <f>E17</f>
        <v xml:space="preserve"> </v>
      </c>
      <c r="G119" s="30"/>
      <c r="H119" s="30"/>
      <c r="I119" s="27" t="s">
        <v>30</v>
      </c>
      <c r="J119" s="28" t="str">
        <f>E23</f>
        <v xml:space="preserve"> 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 x14ac:dyDescent="0.2">
      <c r="A120" s="30"/>
      <c r="B120" s="31"/>
      <c r="C120" s="27" t="s">
        <v>29</v>
      </c>
      <c r="D120" s="30"/>
      <c r="E120" s="30"/>
      <c r="F120" s="25" t="str">
        <f>IF(E20="","",E20)</f>
        <v xml:space="preserve"> </v>
      </c>
      <c r="G120" s="30"/>
      <c r="H120" s="30"/>
      <c r="I120" s="27" t="s">
        <v>32</v>
      </c>
      <c r="J120" s="28" t="str">
        <f>E26</f>
        <v xml:space="preserve"> 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 x14ac:dyDescent="0.2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 x14ac:dyDescent="0.2">
      <c r="A122" s="120"/>
      <c r="B122" s="121"/>
      <c r="C122" s="122" t="s">
        <v>146</v>
      </c>
      <c r="D122" s="123" t="s">
        <v>59</v>
      </c>
      <c r="E122" s="123" t="s">
        <v>55</v>
      </c>
      <c r="F122" s="123" t="s">
        <v>56</v>
      </c>
      <c r="G122" s="123" t="s">
        <v>147</v>
      </c>
      <c r="H122" s="123" t="s">
        <v>148</v>
      </c>
      <c r="I122" s="123" t="s">
        <v>149</v>
      </c>
      <c r="J122" s="123" t="s">
        <v>131</v>
      </c>
      <c r="K122" s="124" t="s">
        <v>150</v>
      </c>
      <c r="L122" s="125"/>
      <c r="M122" s="60" t="s">
        <v>1</v>
      </c>
      <c r="N122" s="61" t="s">
        <v>38</v>
      </c>
      <c r="O122" s="61" t="s">
        <v>151</v>
      </c>
      <c r="P122" s="61" t="s">
        <v>152</v>
      </c>
      <c r="Q122" s="61" t="s">
        <v>153</v>
      </c>
      <c r="R122" s="61" t="s">
        <v>154</v>
      </c>
      <c r="S122" s="61" t="s">
        <v>155</v>
      </c>
      <c r="T122" s="62" t="s">
        <v>156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 x14ac:dyDescent="0.25">
      <c r="A123" s="30"/>
      <c r="B123" s="31"/>
      <c r="C123" s="67" t="s">
        <v>157</v>
      </c>
      <c r="D123" s="30"/>
      <c r="E123" s="30"/>
      <c r="F123" s="30"/>
      <c r="G123" s="30"/>
      <c r="H123" s="30"/>
      <c r="I123" s="30"/>
      <c r="J123" s="126">
        <f>BK123</f>
        <v>0</v>
      </c>
      <c r="K123" s="30"/>
      <c r="L123" s="31"/>
      <c r="M123" s="63"/>
      <c r="N123" s="54"/>
      <c r="O123" s="64"/>
      <c r="P123" s="127">
        <f>P124</f>
        <v>0</v>
      </c>
      <c r="Q123" s="64"/>
      <c r="R123" s="127">
        <f>R124</f>
        <v>0</v>
      </c>
      <c r="S123" s="64"/>
      <c r="T123" s="128">
        <f>T124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8" t="s">
        <v>73</v>
      </c>
      <c r="AU123" s="18" t="s">
        <v>133</v>
      </c>
      <c r="BK123" s="129">
        <f>BK124</f>
        <v>0</v>
      </c>
    </row>
    <row r="124" spans="1:65" s="12" customFormat="1" ht="25.9" customHeight="1" x14ac:dyDescent="0.2">
      <c r="B124" s="130"/>
      <c r="D124" s="131" t="s">
        <v>73</v>
      </c>
      <c r="E124" s="132" t="s">
        <v>86</v>
      </c>
      <c r="F124" s="132" t="s">
        <v>630</v>
      </c>
      <c r="J124" s="133">
        <f>BK124</f>
        <v>0</v>
      </c>
      <c r="L124" s="130"/>
      <c r="M124" s="134"/>
      <c r="N124" s="135"/>
      <c r="O124" s="135"/>
      <c r="P124" s="136">
        <f>P125+P132</f>
        <v>0</v>
      </c>
      <c r="Q124" s="135"/>
      <c r="R124" s="136">
        <f>R125+R132</f>
        <v>0</v>
      </c>
      <c r="S124" s="135"/>
      <c r="T124" s="137">
        <f>T125+T132</f>
        <v>0</v>
      </c>
      <c r="AR124" s="131" t="s">
        <v>196</v>
      </c>
      <c r="AT124" s="138" t="s">
        <v>73</v>
      </c>
      <c r="AU124" s="138" t="s">
        <v>74</v>
      </c>
      <c r="AY124" s="131" t="s">
        <v>160</v>
      </c>
      <c r="BK124" s="139">
        <f>BK125+BK132</f>
        <v>0</v>
      </c>
    </row>
    <row r="125" spans="1:65" s="12" customFormat="1" ht="22.9" customHeight="1" x14ac:dyDescent="0.2">
      <c r="B125" s="130"/>
      <c r="D125" s="131" t="s">
        <v>73</v>
      </c>
      <c r="E125" s="140" t="s">
        <v>631</v>
      </c>
      <c r="F125" s="140" t="s">
        <v>632</v>
      </c>
      <c r="J125" s="141">
        <f>BK125</f>
        <v>0</v>
      </c>
      <c r="L125" s="130"/>
      <c r="M125" s="134"/>
      <c r="N125" s="135"/>
      <c r="O125" s="135"/>
      <c r="P125" s="136">
        <f>SUM(P126:P131)</f>
        <v>0</v>
      </c>
      <c r="Q125" s="135"/>
      <c r="R125" s="136">
        <f>SUM(R126:R131)</f>
        <v>0</v>
      </c>
      <c r="S125" s="135"/>
      <c r="T125" s="137">
        <f>SUM(T126:T131)</f>
        <v>0</v>
      </c>
      <c r="AR125" s="131" t="s">
        <v>196</v>
      </c>
      <c r="AT125" s="138" t="s">
        <v>73</v>
      </c>
      <c r="AU125" s="138" t="s">
        <v>19</v>
      </c>
      <c r="AY125" s="131" t="s">
        <v>160</v>
      </c>
      <c r="BK125" s="139">
        <f>SUM(BK126:BK131)</f>
        <v>0</v>
      </c>
    </row>
    <row r="126" spans="1:65" s="2" customFormat="1" ht="16.5" customHeight="1" x14ac:dyDescent="0.2">
      <c r="A126" s="30"/>
      <c r="B126" s="142"/>
      <c r="C126" s="143" t="s">
        <v>19</v>
      </c>
      <c r="D126" s="143" t="s">
        <v>162</v>
      </c>
      <c r="E126" s="144" t="s">
        <v>633</v>
      </c>
      <c r="F126" s="145" t="s">
        <v>634</v>
      </c>
      <c r="G126" s="146" t="s">
        <v>635</v>
      </c>
      <c r="H126" s="147">
        <v>1</v>
      </c>
      <c r="I126" s="148">
        <v>0</v>
      </c>
      <c r="J126" s="148">
        <f>ROUND(I126*H126,2)</f>
        <v>0</v>
      </c>
      <c r="K126" s="145" t="s">
        <v>166</v>
      </c>
      <c r="L126" s="31"/>
      <c r="M126" s="149" t="s">
        <v>1</v>
      </c>
      <c r="N126" s="150" t="s">
        <v>39</v>
      </c>
      <c r="O126" s="151">
        <v>0</v>
      </c>
      <c r="P126" s="151">
        <f>O126*H126</f>
        <v>0</v>
      </c>
      <c r="Q126" s="151">
        <v>0</v>
      </c>
      <c r="R126" s="151">
        <f>Q126*H126</f>
        <v>0</v>
      </c>
      <c r="S126" s="151">
        <v>0</v>
      </c>
      <c r="T126" s="152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3" t="s">
        <v>636</v>
      </c>
      <c r="AT126" s="153" t="s">
        <v>162</v>
      </c>
      <c r="AU126" s="153" t="s">
        <v>81</v>
      </c>
      <c r="AY126" s="18" t="s">
        <v>160</v>
      </c>
      <c r="BE126" s="154">
        <f>IF(N126="základní",J126,0)</f>
        <v>0</v>
      </c>
      <c r="BF126" s="154">
        <f>IF(N126="snížená",J126,0)</f>
        <v>0</v>
      </c>
      <c r="BG126" s="154">
        <f>IF(N126="zákl. přenesená",J126,0)</f>
        <v>0</v>
      </c>
      <c r="BH126" s="154">
        <f>IF(N126="sníž. přenesená",J126,0)</f>
        <v>0</v>
      </c>
      <c r="BI126" s="154">
        <f>IF(N126="nulová",J126,0)</f>
        <v>0</v>
      </c>
      <c r="BJ126" s="18" t="s">
        <v>19</v>
      </c>
      <c r="BK126" s="154">
        <f>ROUND(I126*H126,2)</f>
        <v>0</v>
      </c>
      <c r="BL126" s="18" t="s">
        <v>636</v>
      </c>
      <c r="BM126" s="153" t="s">
        <v>637</v>
      </c>
    </row>
    <row r="127" spans="1:65" s="2" customFormat="1" x14ac:dyDescent="0.2">
      <c r="A127" s="30"/>
      <c r="B127" s="31"/>
      <c r="C127" s="30"/>
      <c r="D127" s="155" t="s">
        <v>169</v>
      </c>
      <c r="E127" s="30"/>
      <c r="F127" s="156" t="s">
        <v>634</v>
      </c>
      <c r="G127" s="30"/>
      <c r="H127" s="30"/>
      <c r="I127" s="30"/>
      <c r="J127" s="30"/>
      <c r="K127" s="30"/>
      <c r="L127" s="31"/>
      <c r="M127" s="157"/>
      <c r="N127" s="158"/>
      <c r="O127" s="56"/>
      <c r="P127" s="56"/>
      <c r="Q127" s="56"/>
      <c r="R127" s="56"/>
      <c r="S127" s="56"/>
      <c r="T127" s="57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169</v>
      </c>
      <c r="AU127" s="18" t="s">
        <v>81</v>
      </c>
    </row>
    <row r="128" spans="1:65" s="2" customFormat="1" ht="19.5" x14ac:dyDescent="0.2">
      <c r="A128" s="30"/>
      <c r="B128" s="31"/>
      <c r="C128" s="30"/>
      <c r="D128" s="155" t="s">
        <v>248</v>
      </c>
      <c r="E128" s="30"/>
      <c r="F128" s="186" t="s">
        <v>638</v>
      </c>
      <c r="G128" s="30"/>
      <c r="H128" s="30"/>
      <c r="I128" s="30"/>
      <c r="J128" s="30"/>
      <c r="K128" s="30"/>
      <c r="L128" s="31"/>
      <c r="M128" s="157"/>
      <c r="N128" s="158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8" t="s">
        <v>248</v>
      </c>
      <c r="AU128" s="18" t="s">
        <v>81</v>
      </c>
    </row>
    <row r="129" spans="1:65" s="2" customFormat="1" ht="16.5" customHeight="1" x14ac:dyDescent="0.2">
      <c r="A129" s="30"/>
      <c r="B129" s="142"/>
      <c r="C129" s="143" t="s">
        <v>81</v>
      </c>
      <c r="D129" s="143" t="s">
        <v>162</v>
      </c>
      <c r="E129" s="144" t="s">
        <v>639</v>
      </c>
      <c r="F129" s="145" t="s">
        <v>640</v>
      </c>
      <c r="G129" s="146" t="s">
        <v>635</v>
      </c>
      <c r="H129" s="147">
        <v>1</v>
      </c>
      <c r="I129" s="148">
        <v>0</v>
      </c>
      <c r="J129" s="148">
        <f>ROUND(I129*H129,2)</f>
        <v>0</v>
      </c>
      <c r="K129" s="145" t="s">
        <v>166</v>
      </c>
      <c r="L129" s="31"/>
      <c r="M129" s="149" t="s">
        <v>1</v>
      </c>
      <c r="N129" s="150" t="s">
        <v>39</v>
      </c>
      <c r="O129" s="151">
        <v>0</v>
      </c>
      <c r="P129" s="151">
        <f>O129*H129</f>
        <v>0</v>
      </c>
      <c r="Q129" s="151">
        <v>0</v>
      </c>
      <c r="R129" s="151">
        <f>Q129*H129</f>
        <v>0</v>
      </c>
      <c r="S129" s="151">
        <v>0</v>
      </c>
      <c r="T129" s="15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3" t="s">
        <v>636</v>
      </c>
      <c r="AT129" s="153" t="s">
        <v>162</v>
      </c>
      <c r="AU129" s="153" t="s">
        <v>81</v>
      </c>
      <c r="AY129" s="18" t="s">
        <v>160</v>
      </c>
      <c r="BE129" s="154">
        <f>IF(N129="základní",J129,0)</f>
        <v>0</v>
      </c>
      <c r="BF129" s="154">
        <f>IF(N129="snížená",J129,0)</f>
        <v>0</v>
      </c>
      <c r="BG129" s="154">
        <f>IF(N129="zákl. přenesená",J129,0)</f>
        <v>0</v>
      </c>
      <c r="BH129" s="154">
        <f>IF(N129="sníž. přenesená",J129,0)</f>
        <v>0</v>
      </c>
      <c r="BI129" s="154">
        <f>IF(N129="nulová",J129,0)</f>
        <v>0</v>
      </c>
      <c r="BJ129" s="18" t="s">
        <v>19</v>
      </c>
      <c r="BK129" s="154">
        <f>ROUND(I129*H129,2)</f>
        <v>0</v>
      </c>
      <c r="BL129" s="18" t="s">
        <v>636</v>
      </c>
      <c r="BM129" s="153" t="s">
        <v>641</v>
      </c>
    </row>
    <row r="130" spans="1:65" s="2" customFormat="1" x14ac:dyDescent="0.2">
      <c r="A130" s="30"/>
      <c r="B130" s="31"/>
      <c r="C130" s="30"/>
      <c r="D130" s="155" t="s">
        <v>169</v>
      </c>
      <c r="E130" s="30"/>
      <c r="F130" s="156" t="s">
        <v>640</v>
      </c>
      <c r="G130" s="30"/>
      <c r="H130" s="30"/>
      <c r="I130" s="30"/>
      <c r="J130" s="30"/>
      <c r="K130" s="30"/>
      <c r="L130" s="31"/>
      <c r="M130" s="157"/>
      <c r="N130" s="158"/>
      <c r="O130" s="56"/>
      <c r="P130" s="56"/>
      <c r="Q130" s="56"/>
      <c r="R130" s="56"/>
      <c r="S130" s="56"/>
      <c r="T130" s="57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169</v>
      </c>
      <c r="AU130" s="18" t="s">
        <v>81</v>
      </c>
    </row>
    <row r="131" spans="1:65" s="2" customFormat="1" ht="39" x14ac:dyDescent="0.2">
      <c r="A131" s="30"/>
      <c r="B131" s="31"/>
      <c r="C131" s="30"/>
      <c r="D131" s="155" t="s">
        <v>248</v>
      </c>
      <c r="E131" s="30"/>
      <c r="F131" s="186" t="s">
        <v>642</v>
      </c>
      <c r="G131" s="30"/>
      <c r="H131" s="30"/>
      <c r="I131" s="30"/>
      <c r="J131" s="30"/>
      <c r="K131" s="30"/>
      <c r="L131" s="31"/>
      <c r="M131" s="157"/>
      <c r="N131" s="158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8" t="s">
        <v>248</v>
      </c>
      <c r="AU131" s="18" t="s">
        <v>81</v>
      </c>
    </row>
    <row r="132" spans="1:65" s="12" customFormat="1" ht="22.9" customHeight="1" x14ac:dyDescent="0.2">
      <c r="B132" s="130"/>
      <c r="D132" s="131" t="s">
        <v>73</v>
      </c>
      <c r="E132" s="140" t="s">
        <v>643</v>
      </c>
      <c r="F132" s="140" t="s">
        <v>644</v>
      </c>
      <c r="J132" s="141">
        <f>BK132</f>
        <v>0</v>
      </c>
      <c r="L132" s="130"/>
      <c r="M132" s="134"/>
      <c r="N132" s="135"/>
      <c r="O132" s="135"/>
      <c r="P132" s="136">
        <f>SUM(P133:P135)</f>
        <v>0</v>
      </c>
      <c r="Q132" s="135"/>
      <c r="R132" s="136">
        <f>SUM(R133:R135)</f>
        <v>0</v>
      </c>
      <c r="S132" s="135"/>
      <c r="T132" s="137">
        <f>SUM(T133:T135)</f>
        <v>0</v>
      </c>
      <c r="AR132" s="131" t="s">
        <v>196</v>
      </c>
      <c r="AT132" s="138" t="s">
        <v>73</v>
      </c>
      <c r="AU132" s="138" t="s">
        <v>19</v>
      </c>
      <c r="AY132" s="131" t="s">
        <v>160</v>
      </c>
      <c r="BK132" s="139">
        <f>SUM(BK133:BK135)</f>
        <v>0</v>
      </c>
    </row>
    <row r="133" spans="1:65" s="2" customFormat="1" ht="16.5" customHeight="1" x14ac:dyDescent="0.2">
      <c r="A133" s="30"/>
      <c r="B133" s="142"/>
      <c r="C133" s="143" t="s">
        <v>183</v>
      </c>
      <c r="D133" s="143" t="s">
        <v>162</v>
      </c>
      <c r="E133" s="144" t="s">
        <v>645</v>
      </c>
      <c r="F133" s="145" t="s">
        <v>644</v>
      </c>
      <c r="G133" s="146" t="s">
        <v>635</v>
      </c>
      <c r="H133" s="147">
        <v>1</v>
      </c>
      <c r="I133" s="148">
        <v>0</v>
      </c>
      <c r="J133" s="148">
        <f>ROUND(I133*H133,2)</f>
        <v>0</v>
      </c>
      <c r="K133" s="145" t="s">
        <v>166</v>
      </c>
      <c r="L133" s="31"/>
      <c r="M133" s="149" t="s">
        <v>1</v>
      </c>
      <c r="N133" s="150" t="s">
        <v>39</v>
      </c>
      <c r="O133" s="151">
        <v>0</v>
      </c>
      <c r="P133" s="151">
        <f>O133*H133</f>
        <v>0</v>
      </c>
      <c r="Q133" s="151">
        <v>0</v>
      </c>
      <c r="R133" s="151">
        <f>Q133*H133</f>
        <v>0</v>
      </c>
      <c r="S133" s="151">
        <v>0</v>
      </c>
      <c r="T133" s="152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3" t="s">
        <v>636</v>
      </c>
      <c r="AT133" s="153" t="s">
        <v>162</v>
      </c>
      <c r="AU133" s="153" t="s">
        <v>81</v>
      </c>
      <c r="AY133" s="18" t="s">
        <v>160</v>
      </c>
      <c r="BE133" s="154">
        <f>IF(N133="základní",J133,0)</f>
        <v>0</v>
      </c>
      <c r="BF133" s="154">
        <f>IF(N133="snížená",J133,0)</f>
        <v>0</v>
      </c>
      <c r="BG133" s="154">
        <f>IF(N133="zákl. přenesená",J133,0)</f>
        <v>0</v>
      </c>
      <c r="BH133" s="154">
        <f>IF(N133="sníž. přenesená",J133,0)</f>
        <v>0</v>
      </c>
      <c r="BI133" s="154">
        <f>IF(N133="nulová",J133,0)</f>
        <v>0</v>
      </c>
      <c r="BJ133" s="18" t="s">
        <v>19</v>
      </c>
      <c r="BK133" s="154">
        <f>ROUND(I133*H133,2)</f>
        <v>0</v>
      </c>
      <c r="BL133" s="18" t="s">
        <v>636</v>
      </c>
      <c r="BM133" s="153" t="s">
        <v>646</v>
      </c>
    </row>
    <row r="134" spans="1:65" s="2" customFormat="1" x14ac:dyDescent="0.2">
      <c r="A134" s="30"/>
      <c r="B134" s="31"/>
      <c r="C134" s="30"/>
      <c r="D134" s="155" t="s">
        <v>169</v>
      </c>
      <c r="E134" s="30"/>
      <c r="F134" s="156" t="s">
        <v>644</v>
      </c>
      <c r="G134" s="30"/>
      <c r="H134" s="30"/>
      <c r="I134" s="30"/>
      <c r="J134" s="30"/>
      <c r="K134" s="30"/>
      <c r="L134" s="31"/>
      <c r="M134" s="157"/>
      <c r="N134" s="158"/>
      <c r="O134" s="56"/>
      <c r="P134" s="56"/>
      <c r="Q134" s="56"/>
      <c r="R134" s="56"/>
      <c r="S134" s="56"/>
      <c r="T134" s="57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8" t="s">
        <v>169</v>
      </c>
      <c r="AU134" s="18" t="s">
        <v>81</v>
      </c>
    </row>
    <row r="135" spans="1:65" s="2" customFormat="1" ht="48.75" x14ac:dyDescent="0.2">
      <c r="A135" s="30"/>
      <c r="B135" s="31"/>
      <c r="C135" s="30"/>
      <c r="D135" s="155" t="s">
        <v>248</v>
      </c>
      <c r="E135" s="30"/>
      <c r="F135" s="186" t="s">
        <v>647</v>
      </c>
      <c r="G135" s="30"/>
      <c r="H135" s="30"/>
      <c r="I135" s="30"/>
      <c r="J135" s="30"/>
      <c r="K135" s="30"/>
      <c r="L135" s="31"/>
      <c r="M135" s="196"/>
      <c r="N135" s="197"/>
      <c r="O135" s="198"/>
      <c r="P135" s="198"/>
      <c r="Q135" s="198"/>
      <c r="R135" s="198"/>
      <c r="S135" s="198"/>
      <c r="T135" s="199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8" t="s">
        <v>248</v>
      </c>
      <c r="AU135" s="18" t="s">
        <v>81</v>
      </c>
    </row>
    <row r="136" spans="1:65" s="2" customFormat="1" ht="6.95" customHeight="1" x14ac:dyDescent="0.2">
      <c r="A136" s="30"/>
      <c r="B136" s="45"/>
      <c r="C136" s="46"/>
      <c r="D136" s="46"/>
      <c r="E136" s="46"/>
      <c r="F136" s="46"/>
      <c r="G136" s="46"/>
      <c r="H136" s="46"/>
      <c r="I136" s="46"/>
      <c r="J136" s="46"/>
      <c r="K136" s="46"/>
      <c r="L136" s="31"/>
      <c r="M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</sheetData>
  <autoFilter ref="C122:K135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70"/>
  <sheetViews>
    <sheetView showGridLines="0" topLeftCell="A361" workbookViewId="0">
      <selection activeCell="I381" sqref="I38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232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104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124</v>
      </c>
      <c r="L4" s="21"/>
      <c r="M4" s="93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39" t="str">
        <f>'Rekapitulace stavby'!K6</f>
        <v>Blatno u Jesenice - Kaštice</v>
      </c>
      <c r="F7" s="240"/>
      <c r="G7" s="240"/>
      <c r="H7" s="240"/>
      <c r="L7" s="21"/>
    </row>
    <row r="8" spans="1:46" s="1" customFormat="1" ht="12" customHeight="1" x14ac:dyDescent="0.2">
      <c r="B8" s="21"/>
      <c r="D8" s="27" t="s">
        <v>125</v>
      </c>
      <c r="L8" s="21"/>
    </row>
    <row r="9" spans="1:46" s="2" customFormat="1" ht="16.5" customHeight="1" x14ac:dyDescent="0.2">
      <c r="A9" s="30"/>
      <c r="B9" s="31"/>
      <c r="C9" s="30"/>
      <c r="D9" s="30"/>
      <c r="E9" s="239" t="s">
        <v>1008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26" t="s">
        <v>1009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17</v>
      </c>
      <c r="E13" s="30"/>
      <c r="F13" s="25" t="s">
        <v>1</v>
      </c>
      <c r="G13" s="30"/>
      <c r="H13" s="30"/>
      <c r="I13" s="27" t="s">
        <v>18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25" t="s">
        <v>21</v>
      </c>
      <c r="G14" s="30"/>
      <c r="H14" s="30"/>
      <c r="I14" s="27" t="s">
        <v>22</v>
      </c>
      <c r="J14" s="53" t="str">
        <f>'Rekapitulace stavby'!AN8</f>
        <v>20. 9. 2019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26</v>
      </c>
      <c r="E16" s="30"/>
      <c r="F16" s="30"/>
      <c r="G16" s="30"/>
      <c r="H16" s="30"/>
      <c r="I16" s="27" t="s">
        <v>27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21</v>
      </c>
      <c r="F17" s="30"/>
      <c r="G17" s="30"/>
      <c r="H17" s="30"/>
      <c r="I17" s="27" t="s">
        <v>28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29</v>
      </c>
      <c r="E19" s="30"/>
      <c r="F19" s="30"/>
      <c r="G19" s="30"/>
      <c r="H19" s="30"/>
      <c r="I19" s="27" t="s">
        <v>27</v>
      </c>
      <c r="J19" s="25" t="s">
        <v>1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5" t="s">
        <v>21</v>
      </c>
      <c r="F20" s="30"/>
      <c r="G20" s="30"/>
      <c r="H20" s="30"/>
      <c r="I20" s="27" t="s">
        <v>28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30</v>
      </c>
      <c r="E22" s="30"/>
      <c r="F22" s="30"/>
      <c r="G22" s="30"/>
      <c r="H22" s="30"/>
      <c r="I22" s="27" t="s">
        <v>27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21</v>
      </c>
      <c r="F23" s="30"/>
      <c r="G23" s="30"/>
      <c r="H23" s="30"/>
      <c r="I23" s="27" t="s">
        <v>28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27</v>
      </c>
      <c r="J25" s="25" t="s">
        <v>1</v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">
        <v>21</v>
      </c>
      <c r="F26" s="30"/>
      <c r="G26" s="30"/>
      <c r="H26" s="30"/>
      <c r="I26" s="27" t="s">
        <v>28</v>
      </c>
      <c r="J26" s="25" t="s">
        <v>1</v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4"/>
      <c r="B29" s="95"/>
      <c r="C29" s="94"/>
      <c r="D29" s="94"/>
      <c r="E29" s="233" t="s">
        <v>1</v>
      </c>
      <c r="F29" s="233"/>
      <c r="G29" s="233"/>
      <c r="H29" s="23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97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98" t="s">
        <v>38</v>
      </c>
      <c r="E35" s="27" t="s">
        <v>39</v>
      </c>
      <c r="F35" s="99">
        <f>ROUND((SUM(BE130:BE369)),  2)</f>
        <v>0</v>
      </c>
      <c r="G35" s="30"/>
      <c r="H35" s="30"/>
      <c r="I35" s="100">
        <v>0.21</v>
      </c>
      <c r="J35" s="99">
        <f>ROUND(((SUM(BE130:BE369))*I35),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99">
        <f>ROUND((SUM(BF130:BF369)),  2)</f>
        <v>0</v>
      </c>
      <c r="G36" s="30"/>
      <c r="H36" s="30"/>
      <c r="I36" s="100">
        <v>0.15</v>
      </c>
      <c r="J36" s="99">
        <f>ROUND(((SUM(BF130:BF369))*I36),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99">
        <f>ROUND((SUM(BG130:BG369)),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99">
        <f>ROUND((SUM(BH130:BH369)),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99">
        <f>ROUND((SUM(BI130:BI369)),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1"/>
      <c r="D41" s="102" t="s">
        <v>44</v>
      </c>
      <c r="E41" s="58"/>
      <c r="F41" s="58"/>
      <c r="G41" s="103" t="s">
        <v>45</v>
      </c>
      <c r="H41" s="104" t="s">
        <v>46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07" t="s">
        <v>50</v>
      </c>
      <c r="G61" s="43" t="s">
        <v>49</v>
      </c>
      <c r="H61" s="33"/>
      <c r="I61" s="33"/>
      <c r="J61" s="108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07" t="s">
        <v>50</v>
      </c>
      <c r="G76" s="43" t="s">
        <v>49</v>
      </c>
      <c r="H76" s="33"/>
      <c r="I76" s="33"/>
      <c r="J76" s="108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129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39" t="str">
        <f>E7</f>
        <v>Blatno u Jesenice - Kaštice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125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39" t="s">
        <v>1008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26" t="str">
        <f>E11</f>
        <v xml:space="preserve">001 - km 171,326 - propustek 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20</v>
      </c>
      <c r="D91" s="30"/>
      <c r="E91" s="30"/>
      <c r="F91" s="25" t="str">
        <f>F14</f>
        <v xml:space="preserve"> </v>
      </c>
      <c r="G91" s="30"/>
      <c r="H91" s="30"/>
      <c r="I91" s="27" t="s">
        <v>22</v>
      </c>
      <c r="J91" s="53" t="str">
        <f>IF(J14="","",J14)</f>
        <v>20. 9. 2019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26</v>
      </c>
      <c r="D93" s="30"/>
      <c r="E93" s="30"/>
      <c r="F93" s="25" t="str">
        <f>E17</f>
        <v xml:space="preserve"> </v>
      </c>
      <c r="G93" s="30"/>
      <c r="H93" s="30"/>
      <c r="I93" s="27" t="s">
        <v>30</v>
      </c>
      <c r="J93" s="28" t="str">
        <f>E23</f>
        <v xml:space="preserve"> 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29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09" t="s">
        <v>130</v>
      </c>
      <c r="D96" s="101"/>
      <c r="E96" s="101"/>
      <c r="F96" s="101"/>
      <c r="G96" s="101"/>
      <c r="H96" s="101"/>
      <c r="I96" s="101"/>
      <c r="J96" s="110" t="s">
        <v>131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1" t="s">
        <v>132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133</v>
      </c>
    </row>
    <row r="99" spans="1:47" s="9" customFormat="1" ht="24.95" customHeight="1" x14ac:dyDescent="0.2">
      <c r="B99" s="112"/>
      <c r="D99" s="113" t="s">
        <v>134</v>
      </c>
      <c r="E99" s="114"/>
      <c r="F99" s="114"/>
      <c r="G99" s="114"/>
      <c r="H99" s="114"/>
      <c r="I99" s="114"/>
      <c r="J99" s="115">
        <f>J131</f>
        <v>0</v>
      </c>
      <c r="L99" s="112"/>
    </row>
    <row r="100" spans="1:47" s="10" customFormat="1" ht="19.899999999999999" customHeight="1" x14ac:dyDescent="0.2">
      <c r="B100" s="116"/>
      <c r="D100" s="117" t="s">
        <v>135</v>
      </c>
      <c r="E100" s="118"/>
      <c r="F100" s="118"/>
      <c r="G100" s="118"/>
      <c r="H100" s="118"/>
      <c r="I100" s="118"/>
      <c r="J100" s="119">
        <f>J132</f>
        <v>0</v>
      </c>
      <c r="L100" s="116"/>
    </row>
    <row r="101" spans="1:47" s="10" customFormat="1" ht="19.899999999999999" customHeight="1" x14ac:dyDescent="0.2">
      <c r="B101" s="116"/>
      <c r="D101" s="117" t="s">
        <v>136</v>
      </c>
      <c r="E101" s="118"/>
      <c r="F101" s="118"/>
      <c r="G101" s="118"/>
      <c r="H101" s="118"/>
      <c r="I101" s="118"/>
      <c r="J101" s="119">
        <f>J219</f>
        <v>0</v>
      </c>
      <c r="L101" s="116"/>
    </row>
    <row r="102" spans="1:47" s="10" customFormat="1" ht="19.899999999999999" customHeight="1" x14ac:dyDescent="0.2">
      <c r="B102" s="116"/>
      <c r="D102" s="117" t="s">
        <v>137</v>
      </c>
      <c r="E102" s="118"/>
      <c r="F102" s="118"/>
      <c r="G102" s="118"/>
      <c r="H102" s="118"/>
      <c r="I102" s="118"/>
      <c r="J102" s="119">
        <f>J253</f>
        <v>0</v>
      </c>
      <c r="L102" s="116"/>
    </row>
    <row r="103" spans="1:47" s="10" customFormat="1" ht="19.899999999999999" customHeight="1" x14ac:dyDescent="0.2">
      <c r="B103" s="116"/>
      <c r="D103" s="117" t="s">
        <v>138</v>
      </c>
      <c r="E103" s="118"/>
      <c r="F103" s="118"/>
      <c r="G103" s="118"/>
      <c r="H103" s="118"/>
      <c r="I103" s="118"/>
      <c r="J103" s="119">
        <f>J259</f>
        <v>0</v>
      </c>
      <c r="L103" s="116"/>
    </row>
    <row r="104" spans="1:47" s="10" customFormat="1" ht="19.899999999999999" customHeight="1" x14ac:dyDescent="0.2">
      <c r="B104" s="116"/>
      <c r="D104" s="117" t="s">
        <v>140</v>
      </c>
      <c r="E104" s="118"/>
      <c r="F104" s="118"/>
      <c r="G104" s="118"/>
      <c r="H104" s="118"/>
      <c r="I104" s="118"/>
      <c r="J104" s="119">
        <f>J287</f>
        <v>0</v>
      </c>
      <c r="L104" s="116"/>
    </row>
    <row r="105" spans="1:47" s="10" customFormat="1" ht="19.899999999999999" customHeight="1" x14ac:dyDescent="0.2">
      <c r="B105" s="116"/>
      <c r="D105" s="117" t="s">
        <v>141</v>
      </c>
      <c r="E105" s="118"/>
      <c r="F105" s="118"/>
      <c r="G105" s="118"/>
      <c r="H105" s="118"/>
      <c r="I105" s="118"/>
      <c r="J105" s="119">
        <f>J330</f>
        <v>0</v>
      </c>
      <c r="L105" s="116"/>
    </row>
    <row r="106" spans="1:47" s="10" customFormat="1" ht="19.899999999999999" customHeight="1" x14ac:dyDescent="0.2">
      <c r="B106" s="116"/>
      <c r="D106" s="117" t="s">
        <v>142</v>
      </c>
      <c r="E106" s="118"/>
      <c r="F106" s="118"/>
      <c r="G106" s="118"/>
      <c r="H106" s="118"/>
      <c r="I106" s="118"/>
      <c r="J106" s="119">
        <f>J341</f>
        <v>0</v>
      </c>
      <c r="L106" s="116"/>
    </row>
    <row r="107" spans="1:47" s="9" customFormat="1" ht="24.95" customHeight="1" x14ac:dyDescent="0.2">
      <c r="B107" s="112"/>
      <c r="D107" s="113" t="s">
        <v>143</v>
      </c>
      <c r="E107" s="114"/>
      <c r="F107" s="114"/>
      <c r="G107" s="114"/>
      <c r="H107" s="114"/>
      <c r="I107" s="114"/>
      <c r="J107" s="115">
        <f>J345</f>
        <v>0</v>
      </c>
      <c r="L107" s="112"/>
    </row>
    <row r="108" spans="1:47" s="10" customFormat="1" ht="19.899999999999999" customHeight="1" x14ac:dyDescent="0.2">
      <c r="B108" s="116"/>
      <c r="D108" s="117" t="s">
        <v>144</v>
      </c>
      <c r="E108" s="118"/>
      <c r="F108" s="118"/>
      <c r="G108" s="118"/>
      <c r="H108" s="118"/>
      <c r="I108" s="118"/>
      <c r="J108" s="119">
        <f>J346</f>
        <v>0</v>
      </c>
      <c r="L108" s="116"/>
    </row>
    <row r="109" spans="1:47" s="2" customFormat="1" ht="21.75" customHeight="1" x14ac:dyDescent="0.2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 x14ac:dyDescent="0.2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 x14ac:dyDescent="0.2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 x14ac:dyDescent="0.2">
      <c r="A115" s="30"/>
      <c r="B115" s="31"/>
      <c r="C115" s="22" t="s">
        <v>145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 x14ac:dyDescent="0.2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 x14ac:dyDescent="0.2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 x14ac:dyDescent="0.2">
      <c r="A118" s="30"/>
      <c r="B118" s="31"/>
      <c r="C118" s="30"/>
      <c r="D118" s="30"/>
      <c r="E118" s="239" t="str">
        <f>E7</f>
        <v>Blatno u Jesenice - Kaštice</v>
      </c>
      <c r="F118" s="240"/>
      <c r="G118" s="240"/>
      <c r="H118" s="24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 x14ac:dyDescent="0.2">
      <c r="B119" s="21"/>
      <c r="C119" s="27" t="s">
        <v>125</v>
      </c>
      <c r="L119" s="21"/>
    </row>
    <row r="120" spans="1:31" s="2" customFormat="1" ht="16.5" customHeight="1" x14ac:dyDescent="0.2">
      <c r="A120" s="30"/>
      <c r="B120" s="31"/>
      <c r="C120" s="30"/>
      <c r="D120" s="30"/>
      <c r="E120" s="239" t="s">
        <v>1008</v>
      </c>
      <c r="F120" s="238"/>
      <c r="G120" s="238"/>
      <c r="H120" s="238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 x14ac:dyDescent="0.2">
      <c r="A121" s="30"/>
      <c r="B121" s="31"/>
      <c r="C121" s="27" t="s">
        <v>127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 x14ac:dyDescent="0.2">
      <c r="A122" s="30"/>
      <c r="B122" s="31"/>
      <c r="C122" s="30"/>
      <c r="D122" s="30"/>
      <c r="E122" s="226" t="str">
        <f>E11</f>
        <v xml:space="preserve">001 - km 171,326 - propustek </v>
      </c>
      <c r="F122" s="238"/>
      <c r="G122" s="238"/>
      <c r="H122" s="238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 x14ac:dyDescent="0.2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 x14ac:dyDescent="0.2">
      <c r="A124" s="30"/>
      <c r="B124" s="31"/>
      <c r="C124" s="27" t="s">
        <v>20</v>
      </c>
      <c r="D124" s="30"/>
      <c r="E124" s="30"/>
      <c r="F124" s="25" t="str">
        <f>F14</f>
        <v xml:space="preserve"> </v>
      </c>
      <c r="G124" s="30"/>
      <c r="H124" s="30"/>
      <c r="I124" s="27" t="s">
        <v>22</v>
      </c>
      <c r="J124" s="53" t="str">
        <f>IF(J14="","",J14)</f>
        <v>20. 9. 2019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 x14ac:dyDescent="0.2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 x14ac:dyDescent="0.2">
      <c r="A126" s="30"/>
      <c r="B126" s="31"/>
      <c r="C126" s="27" t="s">
        <v>26</v>
      </c>
      <c r="D126" s="30"/>
      <c r="E126" s="30"/>
      <c r="F126" s="25" t="str">
        <f>E17</f>
        <v xml:space="preserve"> </v>
      </c>
      <c r="G126" s="30"/>
      <c r="H126" s="30"/>
      <c r="I126" s="27" t="s">
        <v>30</v>
      </c>
      <c r="J126" s="28" t="str">
        <f>E23</f>
        <v xml:space="preserve"> 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 x14ac:dyDescent="0.2">
      <c r="A127" s="30"/>
      <c r="B127" s="31"/>
      <c r="C127" s="27" t="s">
        <v>29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 x14ac:dyDescent="0.2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 x14ac:dyDescent="0.2">
      <c r="A129" s="120"/>
      <c r="B129" s="121"/>
      <c r="C129" s="122" t="s">
        <v>146</v>
      </c>
      <c r="D129" s="123" t="s">
        <v>59</v>
      </c>
      <c r="E129" s="123" t="s">
        <v>55</v>
      </c>
      <c r="F129" s="123" t="s">
        <v>56</v>
      </c>
      <c r="G129" s="123" t="s">
        <v>147</v>
      </c>
      <c r="H129" s="123" t="s">
        <v>148</v>
      </c>
      <c r="I129" s="123" t="s">
        <v>149</v>
      </c>
      <c r="J129" s="123" t="s">
        <v>131</v>
      </c>
      <c r="K129" s="124" t="s">
        <v>150</v>
      </c>
      <c r="L129" s="125"/>
      <c r="M129" s="60" t="s">
        <v>1</v>
      </c>
      <c r="N129" s="61" t="s">
        <v>38</v>
      </c>
      <c r="O129" s="61" t="s">
        <v>151</v>
      </c>
      <c r="P129" s="61" t="s">
        <v>152</v>
      </c>
      <c r="Q129" s="61" t="s">
        <v>153</v>
      </c>
      <c r="R129" s="61" t="s">
        <v>154</v>
      </c>
      <c r="S129" s="61" t="s">
        <v>155</v>
      </c>
      <c r="T129" s="62" t="s">
        <v>156</v>
      </c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</row>
    <row r="130" spans="1:65" s="2" customFormat="1" ht="22.9" customHeight="1" x14ac:dyDescent="0.25">
      <c r="A130" s="30"/>
      <c r="B130" s="31"/>
      <c r="C130" s="67" t="s">
        <v>157</v>
      </c>
      <c r="D130" s="30"/>
      <c r="E130" s="30"/>
      <c r="F130" s="30"/>
      <c r="G130" s="30"/>
      <c r="H130" s="30"/>
      <c r="I130" s="30"/>
      <c r="J130" s="126">
        <f>BK130</f>
        <v>0</v>
      </c>
      <c r="K130" s="30"/>
      <c r="L130" s="31"/>
      <c r="M130" s="63"/>
      <c r="N130" s="54"/>
      <c r="O130" s="64"/>
      <c r="P130" s="127">
        <f>P131+P345</f>
        <v>427.82087300000006</v>
      </c>
      <c r="Q130" s="64"/>
      <c r="R130" s="127">
        <f>R131+R345</f>
        <v>137.1375231916</v>
      </c>
      <c r="S130" s="64"/>
      <c r="T130" s="128">
        <f>T131+T345</f>
        <v>24.018932000000003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133</v>
      </c>
      <c r="BK130" s="129">
        <f>BK131+BK345</f>
        <v>0</v>
      </c>
    </row>
    <row r="131" spans="1:65" s="12" customFormat="1" ht="25.9" customHeight="1" x14ac:dyDescent="0.2">
      <c r="B131" s="130"/>
      <c r="D131" s="131" t="s">
        <v>73</v>
      </c>
      <c r="E131" s="132" t="s">
        <v>158</v>
      </c>
      <c r="F131" s="132" t="s">
        <v>159</v>
      </c>
      <c r="J131" s="133">
        <f>BK131</f>
        <v>0</v>
      </c>
      <c r="L131" s="130"/>
      <c r="M131" s="134"/>
      <c r="N131" s="135"/>
      <c r="O131" s="135"/>
      <c r="P131" s="136">
        <f>P132+P219+P253+P259+P287+P330+P341</f>
        <v>425.75392300000004</v>
      </c>
      <c r="Q131" s="135"/>
      <c r="R131" s="136">
        <f>R132+R219+R253+R259+R287+R330+R341</f>
        <v>137.12752319160001</v>
      </c>
      <c r="S131" s="135"/>
      <c r="T131" s="137">
        <f>T132+T219+T253+T259+T287+T330+T341</f>
        <v>24.018932000000003</v>
      </c>
      <c r="AR131" s="131" t="s">
        <v>19</v>
      </c>
      <c r="AT131" s="138" t="s">
        <v>73</v>
      </c>
      <c r="AU131" s="138" t="s">
        <v>74</v>
      </c>
      <c r="AY131" s="131" t="s">
        <v>160</v>
      </c>
      <c r="BK131" s="139">
        <f>BK132+BK219+BK253+BK259+BK287+BK330+BK341</f>
        <v>0</v>
      </c>
    </row>
    <row r="132" spans="1:65" s="12" customFormat="1" ht="22.9" customHeight="1" x14ac:dyDescent="0.2">
      <c r="B132" s="130"/>
      <c r="D132" s="131" t="s">
        <v>73</v>
      </c>
      <c r="E132" s="140" t="s">
        <v>19</v>
      </c>
      <c r="F132" s="140" t="s">
        <v>161</v>
      </c>
      <c r="J132" s="141">
        <f>BK132</f>
        <v>0</v>
      </c>
      <c r="L132" s="130"/>
      <c r="M132" s="134"/>
      <c r="N132" s="135"/>
      <c r="O132" s="135"/>
      <c r="P132" s="136">
        <f>SUM(P133:P218)</f>
        <v>214.39597000000003</v>
      </c>
      <c r="Q132" s="135"/>
      <c r="R132" s="136">
        <f>SUM(R133:R218)</f>
        <v>103.7128</v>
      </c>
      <c r="S132" s="135"/>
      <c r="T132" s="137">
        <f>SUM(T133:T218)</f>
        <v>0</v>
      </c>
      <c r="AR132" s="131" t="s">
        <v>19</v>
      </c>
      <c r="AT132" s="138" t="s">
        <v>73</v>
      </c>
      <c r="AU132" s="138" t="s">
        <v>19</v>
      </c>
      <c r="AY132" s="131" t="s">
        <v>160</v>
      </c>
      <c r="BK132" s="139">
        <f>SUM(BK133:BK218)</f>
        <v>0</v>
      </c>
    </row>
    <row r="133" spans="1:65" s="2" customFormat="1" ht="24" customHeight="1" x14ac:dyDescent="0.2">
      <c r="A133" s="30"/>
      <c r="B133" s="142"/>
      <c r="C133" s="143" t="s">
        <v>19</v>
      </c>
      <c r="D133" s="143" t="s">
        <v>162</v>
      </c>
      <c r="E133" s="144" t="s">
        <v>163</v>
      </c>
      <c r="F133" s="145" t="s">
        <v>164</v>
      </c>
      <c r="G133" s="146" t="s">
        <v>165</v>
      </c>
      <c r="H133" s="147">
        <v>130</v>
      </c>
      <c r="I133" s="148">
        <v>0</v>
      </c>
      <c r="J133" s="148">
        <f>ROUND(I133*H133,2)</f>
        <v>0</v>
      </c>
      <c r="K133" s="145" t="s">
        <v>166</v>
      </c>
      <c r="L133" s="31"/>
      <c r="M133" s="149" t="s">
        <v>1</v>
      </c>
      <c r="N133" s="150" t="s">
        <v>39</v>
      </c>
      <c r="O133" s="151">
        <v>0.17199999999999999</v>
      </c>
      <c r="P133" s="151">
        <f>O133*H133</f>
        <v>22.36</v>
      </c>
      <c r="Q133" s="151">
        <v>0</v>
      </c>
      <c r="R133" s="151">
        <f>Q133*H133</f>
        <v>0</v>
      </c>
      <c r="S133" s="151">
        <v>0</v>
      </c>
      <c r="T133" s="152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3" t="s">
        <v>167</v>
      </c>
      <c r="AT133" s="153" t="s">
        <v>162</v>
      </c>
      <c r="AU133" s="153" t="s">
        <v>81</v>
      </c>
      <c r="AY133" s="18" t="s">
        <v>160</v>
      </c>
      <c r="BE133" s="154">
        <f>IF(N133="základní",J133,0)</f>
        <v>0</v>
      </c>
      <c r="BF133" s="154">
        <f>IF(N133="snížená",J133,0)</f>
        <v>0</v>
      </c>
      <c r="BG133" s="154">
        <f>IF(N133="zákl. přenesená",J133,0)</f>
        <v>0</v>
      </c>
      <c r="BH133" s="154">
        <f>IF(N133="sníž. přenesená",J133,0)</f>
        <v>0</v>
      </c>
      <c r="BI133" s="154">
        <f>IF(N133="nulová",J133,0)</f>
        <v>0</v>
      </c>
      <c r="BJ133" s="18" t="s">
        <v>19</v>
      </c>
      <c r="BK133" s="154">
        <f>ROUND(I133*H133,2)</f>
        <v>0</v>
      </c>
      <c r="BL133" s="18" t="s">
        <v>167</v>
      </c>
      <c r="BM133" s="153" t="s">
        <v>1010</v>
      </c>
    </row>
    <row r="134" spans="1:65" s="2" customFormat="1" ht="19.5" x14ac:dyDescent="0.2">
      <c r="A134" s="30"/>
      <c r="B134" s="31"/>
      <c r="C134" s="30"/>
      <c r="D134" s="155" t="s">
        <v>169</v>
      </c>
      <c r="E134" s="30"/>
      <c r="F134" s="156" t="s">
        <v>170</v>
      </c>
      <c r="G134" s="30"/>
      <c r="H134" s="30"/>
      <c r="I134" s="30"/>
      <c r="J134" s="30"/>
      <c r="K134" s="30"/>
      <c r="L134" s="31"/>
      <c r="M134" s="157"/>
      <c r="N134" s="158"/>
      <c r="O134" s="56"/>
      <c r="P134" s="56"/>
      <c r="Q134" s="56"/>
      <c r="R134" s="56"/>
      <c r="S134" s="56"/>
      <c r="T134" s="57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8" t="s">
        <v>169</v>
      </c>
      <c r="AU134" s="18" t="s">
        <v>81</v>
      </c>
    </row>
    <row r="135" spans="1:65" s="14" customFormat="1" x14ac:dyDescent="0.2">
      <c r="B135" s="165"/>
      <c r="D135" s="155" t="s">
        <v>171</v>
      </c>
      <c r="E135" s="166" t="s">
        <v>1</v>
      </c>
      <c r="F135" s="167" t="s">
        <v>1011</v>
      </c>
      <c r="H135" s="168">
        <v>70</v>
      </c>
      <c r="L135" s="165"/>
      <c r="M135" s="169"/>
      <c r="N135" s="170"/>
      <c r="O135" s="170"/>
      <c r="P135" s="170"/>
      <c r="Q135" s="170"/>
      <c r="R135" s="170"/>
      <c r="S135" s="170"/>
      <c r="T135" s="171"/>
      <c r="AT135" s="166" t="s">
        <v>171</v>
      </c>
      <c r="AU135" s="166" t="s">
        <v>81</v>
      </c>
      <c r="AV135" s="14" t="s">
        <v>81</v>
      </c>
      <c r="AW135" s="14" t="s">
        <v>31</v>
      </c>
      <c r="AX135" s="14" t="s">
        <v>74</v>
      </c>
      <c r="AY135" s="166" t="s">
        <v>160</v>
      </c>
    </row>
    <row r="136" spans="1:65" s="14" customFormat="1" x14ac:dyDescent="0.2">
      <c r="B136" s="165"/>
      <c r="D136" s="155" t="s">
        <v>171</v>
      </c>
      <c r="E136" s="166" t="s">
        <v>1</v>
      </c>
      <c r="F136" s="167" t="s">
        <v>1012</v>
      </c>
      <c r="H136" s="168">
        <v>60</v>
      </c>
      <c r="L136" s="165"/>
      <c r="M136" s="169"/>
      <c r="N136" s="170"/>
      <c r="O136" s="170"/>
      <c r="P136" s="170"/>
      <c r="Q136" s="170"/>
      <c r="R136" s="170"/>
      <c r="S136" s="170"/>
      <c r="T136" s="171"/>
      <c r="AT136" s="166" t="s">
        <v>171</v>
      </c>
      <c r="AU136" s="166" t="s">
        <v>81</v>
      </c>
      <c r="AV136" s="14" t="s">
        <v>81</v>
      </c>
      <c r="AW136" s="14" t="s">
        <v>31</v>
      </c>
      <c r="AX136" s="14" t="s">
        <v>74</v>
      </c>
      <c r="AY136" s="166" t="s">
        <v>160</v>
      </c>
    </row>
    <row r="137" spans="1:65" s="15" customFormat="1" x14ac:dyDescent="0.2">
      <c r="B137" s="172"/>
      <c r="D137" s="155" t="s">
        <v>171</v>
      </c>
      <c r="E137" s="173" t="s">
        <v>1</v>
      </c>
      <c r="F137" s="174" t="s">
        <v>176</v>
      </c>
      <c r="H137" s="175">
        <v>130</v>
      </c>
      <c r="L137" s="172"/>
      <c r="M137" s="176"/>
      <c r="N137" s="177"/>
      <c r="O137" s="177"/>
      <c r="P137" s="177"/>
      <c r="Q137" s="177"/>
      <c r="R137" s="177"/>
      <c r="S137" s="177"/>
      <c r="T137" s="178"/>
      <c r="AT137" s="173" t="s">
        <v>171</v>
      </c>
      <c r="AU137" s="173" t="s">
        <v>81</v>
      </c>
      <c r="AV137" s="15" t="s">
        <v>167</v>
      </c>
      <c r="AW137" s="15" t="s">
        <v>31</v>
      </c>
      <c r="AX137" s="15" t="s">
        <v>19</v>
      </c>
      <c r="AY137" s="173" t="s">
        <v>160</v>
      </c>
    </row>
    <row r="138" spans="1:65" s="2" customFormat="1" ht="24" customHeight="1" x14ac:dyDescent="0.2">
      <c r="A138" s="30"/>
      <c r="B138" s="142"/>
      <c r="C138" s="143" t="s">
        <v>81</v>
      </c>
      <c r="D138" s="143" t="s">
        <v>162</v>
      </c>
      <c r="E138" s="144" t="s">
        <v>177</v>
      </c>
      <c r="F138" s="145" t="s">
        <v>178</v>
      </c>
      <c r="G138" s="146" t="s">
        <v>179</v>
      </c>
      <c r="H138" s="147">
        <v>2.6</v>
      </c>
      <c r="I138" s="148">
        <v>0</v>
      </c>
      <c r="J138" s="148">
        <f>ROUND(I138*H138,2)</f>
        <v>0</v>
      </c>
      <c r="K138" s="145" t="s">
        <v>166</v>
      </c>
      <c r="L138" s="31"/>
      <c r="M138" s="149" t="s">
        <v>1</v>
      </c>
      <c r="N138" s="150" t="s">
        <v>39</v>
      </c>
      <c r="O138" s="151">
        <v>5.1820000000000004</v>
      </c>
      <c r="P138" s="151">
        <f>O138*H138</f>
        <v>13.473200000000002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3" t="s">
        <v>167</v>
      </c>
      <c r="AT138" s="153" t="s">
        <v>162</v>
      </c>
      <c r="AU138" s="153" t="s">
        <v>81</v>
      </c>
      <c r="AY138" s="18" t="s">
        <v>160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8" t="s">
        <v>19</v>
      </c>
      <c r="BK138" s="154">
        <f>ROUND(I138*H138,2)</f>
        <v>0</v>
      </c>
      <c r="BL138" s="18" t="s">
        <v>167</v>
      </c>
      <c r="BM138" s="153" t="s">
        <v>1013</v>
      </c>
    </row>
    <row r="139" spans="1:65" s="2" customFormat="1" ht="29.25" x14ac:dyDescent="0.2">
      <c r="A139" s="30"/>
      <c r="B139" s="31"/>
      <c r="C139" s="30"/>
      <c r="D139" s="155" t="s">
        <v>169</v>
      </c>
      <c r="E139" s="30"/>
      <c r="F139" s="156" t="s">
        <v>181</v>
      </c>
      <c r="G139" s="30"/>
      <c r="H139" s="30"/>
      <c r="I139" s="30"/>
      <c r="J139" s="30"/>
      <c r="K139" s="30"/>
      <c r="L139" s="31"/>
      <c r="M139" s="157"/>
      <c r="N139" s="158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8" t="s">
        <v>169</v>
      </c>
      <c r="AU139" s="18" t="s">
        <v>81</v>
      </c>
    </row>
    <row r="140" spans="1:65" s="14" customFormat="1" x14ac:dyDescent="0.2">
      <c r="B140" s="165"/>
      <c r="D140" s="155" t="s">
        <v>171</v>
      </c>
      <c r="E140" s="166" t="s">
        <v>1</v>
      </c>
      <c r="F140" s="167" t="s">
        <v>1014</v>
      </c>
      <c r="H140" s="168">
        <v>2.6</v>
      </c>
      <c r="L140" s="165"/>
      <c r="M140" s="169"/>
      <c r="N140" s="170"/>
      <c r="O140" s="170"/>
      <c r="P140" s="170"/>
      <c r="Q140" s="170"/>
      <c r="R140" s="170"/>
      <c r="S140" s="170"/>
      <c r="T140" s="171"/>
      <c r="AT140" s="166" t="s">
        <v>171</v>
      </c>
      <c r="AU140" s="166" t="s">
        <v>81</v>
      </c>
      <c r="AV140" s="14" t="s">
        <v>81</v>
      </c>
      <c r="AW140" s="14" t="s">
        <v>31</v>
      </c>
      <c r="AX140" s="14" t="s">
        <v>19</v>
      </c>
      <c r="AY140" s="166" t="s">
        <v>160</v>
      </c>
    </row>
    <row r="141" spans="1:65" s="2" customFormat="1" ht="16.5" customHeight="1" x14ac:dyDescent="0.2">
      <c r="A141" s="30"/>
      <c r="B141" s="142"/>
      <c r="C141" s="143" t="s">
        <v>183</v>
      </c>
      <c r="D141" s="143" t="s">
        <v>162</v>
      </c>
      <c r="E141" s="144" t="s">
        <v>197</v>
      </c>
      <c r="F141" s="145" t="s">
        <v>198</v>
      </c>
      <c r="G141" s="146" t="s">
        <v>179</v>
      </c>
      <c r="H141" s="147">
        <v>19.5</v>
      </c>
      <c r="I141" s="148">
        <v>0</v>
      </c>
      <c r="J141" s="148">
        <f>ROUND(I141*H141,2)</f>
        <v>0</v>
      </c>
      <c r="K141" s="145" t="s">
        <v>166</v>
      </c>
      <c r="L141" s="31"/>
      <c r="M141" s="149" t="s">
        <v>1</v>
      </c>
      <c r="N141" s="150" t="s">
        <v>39</v>
      </c>
      <c r="O141" s="151">
        <v>9.7000000000000003E-2</v>
      </c>
      <c r="P141" s="151">
        <f>O141*H141</f>
        <v>1.8915</v>
      </c>
      <c r="Q141" s="151">
        <v>0</v>
      </c>
      <c r="R141" s="151">
        <f>Q141*H141</f>
        <v>0</v>
      </c>
      <c r="S141" s="151">
        <v>0</v>
      </c>
      <c r="T141" s="152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3" t="s">
        <v>167</v>
      </c>
      <c r="AT141" s="153" t="s">
        <v>162</v>
      </c>
      <c r="AU141" s="153" t="s">
        <v>81</v>
      </c>
      <c r="AY141" s="18" t="s">
        <v>160</v>
      </c>
      <c r="BE141" s="154">
        <f>IF(N141="základní",J141,0)</f>
        <v>0</v>
      </c>
      <c r="BF141" s="154">
        <f>IF(N141="snížená",J141,0)</f>
        <v>0</v>
      </c>
      <c r="BG141" s="154">
        <f>IF(N141="zákl. přenesená",J141,0)</f>
        <v>0</v>
      </c>
      <c r="BH141" s="154">
        <f>IF(N141="sníž. přenesená",J141,0)</f>
        <v>0</v>
      </c>
      <c r="BI141" s="154">
        <f>IF(N141="nulová",J141,0)</f>
        <v>0</v>
      </c>
      <c r="BJ141" s="18" t="s">
        <v>19</v>
      </c>
      <c r="BK141" s="154">
        <f>ROUND(I141*H141,2)</f>
        <v>0</v>
      </c>
      <c r="BL141" s="18" t="s">
        <v>167</v>
      </c>
      <c r="BM141" s="153" t="s">
        <v>1015</v>
      </c>
    </row>
    <row r="142" spans="1:65" s="2" customFormat="1" ht="29.25" x14ac:dyDescent="0.2">
      <c r="A142" s="30"/>
      <c r="B142" s="31"/>
      <c r="C142" s="30"/>
      <c r="D142" s="155" t="s">
        <v>169</v>
      </c>
      <c r="E142" s="30"/>
      <c r="F142" s="156" t="s">
        <v>200</v>
      </c>
      <c r="G142" s="30"/>
      <c r="H142" s="30"/>
      <c r="I142" s="30"/>
      <c r="J142" s="30"/>
      <c r="K142" s="30"/>
      <c r="L142" s="31"/>
      <c r="M142" s="157"/>
      <c r="N142" s="158"/>
      <c r="O142" s="56"/>
      <c r="P142" s="56"/>
      <c r="Q142" s="56"/>
      <c r="R142" s="56"/>
      <c r="S142" s="56"/>
      <c r="T142" s="57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8" t="s">
        <v>169</v>
      </c>
      <c r="AU142" s="18" t="s">
        <v>81</v>
      </c>
    </row>
    <row r="143" spans="1:65" s="14" customFormat="1" x14ac:dyDescent="0.2">
      <c r="B143" s="165"/>
      <c r="D143" s="155" t="s">
        <v>171</v>
      </c>
      <c r="E143" s="166" t="s">
        <v>1</v>
      </c>
      <c r="F143" s="167" t="s">
        <v>1016</v>
      </c>
      <c r="H143" s="168">
        <v>10.5</v>
      </c>
      <c r="L143" s="165"/>
      <c r="M143" s="169"/>
      <c r="N143" s="170"/>
      <c r="O143" s="170"/>
      <c r="P143" s="170"/>
      <c r="Q143" s="170"/>
      <c r="R143" s="170"/>
      <c r="S143" s="170"/>
      <c r="T143" s="171"/>
      <c r="AT143" s="166" t="s">
        <v>171</v>
      </c>
      <c r="AU143" s="166" t="s">
        <v>81</v>
      </c>
      <c r="AV143" s="14" t="s">
        <v>81</v>
      </c>
      <c r="AW143" s="14" t="s">
        <v>31</v>
      </c>
      <c r="AX143" s="14" t="s">
        <v>74</v>
      </c>
      <c r="AY143" s="166" t="s">
        <v>160</v>
      </c>
    </row>
    <row r="144" spans="1:65" s="14" customFormat="1" x14ac:dyDescent="0.2">
      <c r="B144" s="165"/>
      <c r="D144" s="155" t="s">
        <v>171</v>
      </c>
      <c r="E144" s="166" t="s">
        <v>1</v>
      </c>
      <c r="F144" s="167" t="s">
        <v>1017</v>
      </c>
      <c r="H144" s="168">
        <v>9</v>
      </c>
      <c r="L144" s="165"/>
      <c r="M144" s="169"/>
      <c r="N144" s="170"/>
      <c r="O144" s="170"/>
      <c r="P144" s="170"/>
      <c r="Q144" s="170"/>
      <c r="R144" s="170"/>
      <c r="S144" s="170"/>
      <c r="T144" s="171"/>
      <c r="AT144" s="166" t="s">
        <v>171</v>
      </c>
      <c r="AU144" s="166" t="s">
        <v>81</v>
      </c>
      <c r="AV144" s="14" t="s">
        <v>81</v>
      </c>
      <c r="AW144" s="14" t="s">
        <v>31</v>
      </c>
      <c r="AX144" s="14" t="s">
        <v>74</v>
      </c>
      <c r="AY144" s="166" t="s">
        <v>160</v>
      </c>
    </row>
    <row r="145" spans="1:65" s="15" customFormat="1" x14ac:dyDescent="0.2">
      <c r="B145" s="172"/>
      <c r="D145" s="155" t="s">
        <v>171</v>
      </c>
      <c r="E145" s="173" t="s">
        <v>1</v>
      </c>
      <c r="F145" s="174" t="s">
        <v>176</v>
      </c>
      <c r="H145" s="175">
        <v>19.5</v>
      </c>
      <c r="L145" s="172"/>
      <c r="M145" s="176"/>
      <c r="N145" s="177"/>
      <c r="O145" s="177"/>
      <c r="P145" s="177"/>
      <c r="Q145" s="177"/>
      <c r="R145" s="177"/>
      <c r="S145" s="177"/>
      <c r="T145" s="178"/>
      <c r="AT145" s="173" t="s">
        <v>171</v>
      </c>
      <c r="AU145" s="173" t="s">
        <v>81</v>
      </c>
      <c r="AV145" s="15" t="s">
        <v>167</v>
      </c>
      <c r="AW145" s="15" t="s">
        <v>31</v>
      </c>
      <c r="AX145" s="15" t="s">
        <v>19</v>
      </c>
      <c r="AY145" s="173" t="s">
        <v>160</v>
      </c>
    </row>
    <row r="146" spans="1:65" s="2" customFormat="1" ht="24" customHeight="1" x14ac:dyDescent="0.2">
      <c r="A146" s="30"/>
      <c r="B146" s="142"/>
      <c r="C146" s="143" t="s">
        <v>167</v>
      </c>
      <c r="D146" s="143" t="s">
        <v>162</v>
      </c>
      <c r="E146" s="144" t="s">
        <v>1018</v>
      </c>
      <c r="F146" s="145" t="s">
        <v>1019</v>
      </c>
      <c r="G146" s="146" t="s">
        <v>179</v>
      </c>
      <c r="H146" s="147">
        <v>82.655000000000001</v>
      </c>
      <c r="I146" s="148">
        <v>0</v>
      </c>
      <c r="J146" s="148">
        <f>ROUND(I146*H146,2)</f>
        <v>0</v>
      </c>
      <c r="K146" s="145" t="s">
        <v>166</v>
      </c>
      <c r="L146" s="31"/>
      <c r="M146" s="149" t="s">
        <v>1</v>
      </c>
      <c r="N146" s="150" t="s">
        <v>39</v>
      </c>
      <c r="O146" s="151">
        <v>0.48199999999999998</v>
      </c>
      <c r="P146" s="151">
        <f>O146*H146</f>
        <v>39.839709999999997</v>
      </c>
      <c r="Q146" s="151">
        <v>0</v>
      </c>
      <c r="R146" s="151">
        <f>Q146*H146</f>
        <v>0</v>
      </c>
      <c r="S146" s="151">
        <v>0</v>
      </c>
      <c r="T146" s="152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3" t="s">
        <v>167</v>
      </c>
      <c r="AT146" s="153" t="s">
        <v>162</v>
      </c>
      <c r="AU146" s="153" t="s">
        <v>81</v>
      </c>
      <c r="AY146" s="18" t="s">
        <v>160</v>
      </c>
      <c r="BE146" s="154">
        <f>IF(N146="základní",J146,0)</f>
        <v>0</v>
      </c>
      <c r="BF146" s="154">
        <f>IF(N146="snížená",J146,0)</f>
        <v>0</v>
      </c>
      <c r="BG146" s="154">
        <f>IF(N146="zákl. přenesená",J146,0)</f>
        <v>0</v>
      </c>
      <c r="BH146" s="154">
        <f>IF(N146="sníž. přenesená",J146,0)</f>
        <v>0</v>
      </c>
      <c r="BI146" s="154">
        <f>IF(N146="nulová",J146,0)</f>
        <v>0</v>
      </c>
      <c r="BJ146" s="18" t="s">
        <v>19</v>
      </c>
      <c r="BK146" s="154">
        <f>ROUND(I146*H146,2)</f>
        <v>0</v>
      </c>
      <c r="BL146" s="18" t="s">
        <v>167</v>
      </c>
      <c r="BM146" s="153" t="s">
        <v>1020</v>
      </c>
    </row>
    <row r="147" spans="1:65" s="2" customFormat="1" ht="39" x14ac:dyDescent="0.2">
      <c r="A147" s="30"/>
      <c r="B147" s="31"/>
      <c r="C147" s="30"/>
      <c r="D147" s="155" t="s">
        <v>169</v>
      </c>
      <c r="E147" s="30"/>
      <c r="F147" s="156" t="s">
        <v>1021</v>
      </c>
      <c r="G147" s="30"/>
      <c r="H147" s="30"/>
      <c r="I147" s="30"/>
      <c r="J147" s="30"/>
      <c r="K147" s="30"/>
      <c r="L147" s="31"/>
      <c r="M147" s="157"/>
      <c r="N147" s="158"/>
      <c r="O147" s="56"/>
      <c r="P147" s="56"/>
      <c r="Q147" s="56"/>
      <c r="R147" s="56"/>
      <c r="S147" s="56"/>
      <c r="T147" s="57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8" t="s">
        <v>169</v>
      </c>
      <c r="AU147" s="18" t="s">
        <v>81</v>
      </c>
    </row>
    <row r="148" spans="1:65" s="13" customFormat="1" x14ac:dyDescent="0.2">
      <c r="B148" s="159"/>
      <c r="D148" s="155" t="s">
        <v>171</v>
      </c>
      <c r="E148" s="160" t="s">
        <v>1</v>
      </c>
      <c r="F148" s="161" t="s">
        <v>1022</v>
      </c>
      <c r="H148" s="160" t="s">
        <v>1</v>
      </c>
      <c r="L148" s="159"/>
      <c r="M148" s="162"/>
      <c r="N148" s="163"/>
      <c r="O148" s="163"/>
      <c r="P148" s="163"/>
      <c r="Q148" s="163"/>
      <c r="R148" s="163"/>
      <c r="S148" s="163"/>
      <c r="T148" s="164"/>
      <c r="AT148" s="160" t="s">
        <v>171</v>
      </c>
      <c r="AU148" s="160" t="s">
        <v>81</v>
      </c>
      <c r="AV148" s="13" t="s">
        <v>19</v>
      </c>
      <c r="AW148" s="13" t="s">
        <v>31</v>
      </c>
      <c r="AX148" s="13" t="s">
        <v>74</v>
      </c>
      <c r="AY148" s="160" t="s">
        <v>160</v>
      </c>
    </row>
    <row r="149" spans="1:65" s="14" customFormat="1" x14ac:dyDescent="0.2">
      <c r="B149" s="165"/>
      <c r="D149" s="155" t="s">
        <v>171</v>
      </c>
      <c r="E149" s="166" t="s">
        <v>1</v>
      </c>
      <c r="F149" s="167" t="s">
        <v>1023</v>
      </c>
      <c r="H149" s="168">
        <v>14.4</v>
      </c>
      <c r="L149" s="165"/>
      <c r="M149" s="169"/>
      <c r="N149" s="170"/>
      <c r="O149" s="170"/>
      <c r="P149" s="170"/>
      <c r="Q149" s="170"/>
      <c r="R149" s="170"/>
      <c r="S149" s="170"/>
      <c r="T149" s="171"/>
      <c r="AT149" s="166" t="s">
        <v>171</v>
      </c>
      <c r="AU149" s="166" t="s">
        <v>81</v>
      </c>
      <c r="AV149" s="14" t="s">
        <v>81</v>
      </c>
      <c r="AW149" s="14" t="s">
        <v>31</v>
      </c>
      <c r="AX149" s="14" t="s">
        <v>74</v>
      </c>
      <c r="AY149" s="166" t="s">
        <v>160</v>
      </c>
    </row>
    <row r="150" spans="1:65" s="14" customFormat="1" x14ac:dyDescent="0.2">
      <c r="B150" s="165"/>
      <c r="D150" s="155" t="s">
        <v>171</v>
      </c>
      <c r="E150" s="166" t="s">
        <v>1</v>
      </c>
      <c r="F150" s="167" t="s">
        <v>1024</v>
      </c>
      <c r="H150" s="168">
        <v>12.355</v>
      </c>
      <c r="L150" s="165"/>
      <c r="M150" s="169"/>
      <c r="N150" s="170"/>
      <c r="O150" s="170"/>
      <c r="P150" s="170"/>
      <c r="Q150" s="170"/>
      <c r="R150" s="170"/>
      <c r="S150" s="170"/>
      <c r="T150" s="171"/>
      <c r="AT150" s="166" t="s">
        <v>171</v>
      </c>
      <c r="AU150" s="166" t="s">
        <v>81</v>
      </c>
      <c r="AV150" s="14" t="s">
        <v>81</v>
      </c>
      <c r="AW150" s="14" t="s">
        <v>31</v>
      </c>
      <c r="AX150" s="14" t="s">
        <v>74</v>
      </c>
      <c r="AY150" s="166" t="s">
        <v>160</v>
      </c>
    </row>
    <row r="151" spans="1:65" s="13" customFormat="1" x14ac:dyDescent="0.2">
      <c r="B151" s="159"/>
      <c r="D151" s="155" t="s">
        <v>171</v>
      </c>
      <c r="E151" s="160" t="s">
        <v>1</v>
      </c>
      <c r="F151" s="161" t="s">
        <v>1025</v>
      </c>
      <c r="H151" s="160" t="s">
        <v>1</v>
      </c>
      <c r="L151" s="159"/>
      <c r="M151" s="162"/>
      <c r="N151" s="163"/>
      <c r="O151" s="163"/>
      <c r="P151" s="163"/>
      <c r="Q151" s="163"/>
      <c r="R151" s="163"/>
      <c r="S151" s="163"/>
      <c r="T151" s="164"/>
      <c r="AT151" s="160" t="s">
        <v>171</v>
      </c>
      <c r="AU151" s="160" t="s">
        <v>81</v>
      </c>
      <c r="AV151" s="13" t="s">
        <v>19</v>
      </c>
      <c r="AW151" s="13" t="s">
        <v>31</v>
      </c>
      <c r="AX151" s="13" t="s">
        <v>74</v>
      </c>
      <c r="AY151" s="160" t="s">
        <v>160</v>
      </c>
    </row>
    <row r="152" spans="1:65" s="14" customFormat="1" x14ac:dyDescent="0.2">
      <c r="B152" s="165"/>
      <c r="D152" s="155" t="s">
        <v>171</v>
      </c>
      <c r="E152" s="166" t="s">
        <v>1</v>
      </c>
      <c r="F152" s="167" t="s">
        <v>1026</v>
      </c>
      <c r="H152" s="168">
        <v>55.9</v>
      </c>
      <c r="L152" s="165"/>
      <c r="M152" s="169"/>
      <c r="N152" s="170"/>
      <c r="O152" s="170"/>
      <c r="P152" s="170"/>
      <c r="Q152" s="170"/>
      <c r="R152" s="170"/>
      <c r="S152" s="170"/>
      <c r="T152" s="171"/>
      <c r="AT152" s="166" t="s">
        <v>171</v>
      </c>
      <c r="AU152" s="166" t="s">
        <v>81</v>
      </c>
      <c r="AV152" s="14" t="s">
        <v>81</v>
      </c>
      <c r="AW152" s="14" t="s">
        <v>31</v>
      </c>
      <c r="AX152" s="14" t="s">
        <v>74</v>
      </c>
      <c r="AY152" s="166" t="s">
        <v>160</v>
      </c>
    </row>
    <row r="153" spans="1:65" s="15" customFormat="1" x14ac:dyDescent="0.2">
      <c r="B153" s="172"/>
      <c r="D153" s="155" t="s">
        <v>171</v>
      </c>
      <c r="E153" s="173" t="s">
        <v>1</v>
      </c>
      <c r="F153" s="174" t="s">
        <v>176</v>
      </c>
      <c r="H153" s="175">
        <v>82.655000000000001</v>
      </c>
      <c r="L153" s="172"/>
      <c r="M153" s="176"/>
      <c r="N153" s="177"/>
      <c r="O153" s="177"/>
      <c r="P153" s="177"/>
      <c r="Q153" s="177"/>
      <c r="R153" s="177"/>
      <c r="S153" s="177"/>
      <c r="T153" s="178"/>
      <c r="AT153" s="173" t="s">
        <v>171</v>
      </c>
      <c r="AU153" s="173" t="s">
        <v>81</v>
      </c>
      <c r="AV153" s="15" t="s">
        <v>167</v>
      </c>
      <c r="AW153" s="15" t="s">
        <v>31</v>
      </c>
      <c r="AX153" s="15" t="s">
        <v>19</v>
      </c>
      <c r="AY153" s="173" t="s">
        <v>160</v>
      </c>
    </row>
    <row r="154" spans="1:65" s="2" customFormat="1" ht="24" customHeight="1" x14ac:dyDescent="0.2">
      <c r="A154" s="30"/>
      <c r="B154" s="142"/>
      <c r="C154" s="143" t="s">
        <v>196</v>
      </c>
      <c r="D154" s="143" t="s">
        <v>162</v>
      </c>
      <c r="E154" s="144" t="s">
        <v>226</v>
      </c>
      <c r="F154" s="145" t="s">
        <v>227</v>
      </c>
      <c r="G154" s="146" t="s">
        <v>179</v>
      </c>
      <c r="H154" s="147">
        <v>82.655000000000001</v>
      </c>
      <c r="I154" s="148">
        <v>0</v>
      </c>
      <c r="J154" s="148">
        <f>ROUND(I154*H154,2)</f>
        <v>0</v>
      </c>
      <c r="K154" s="145" t="s">
        <v>166</v>
      </c>
      <c r="L154" s="31"/>
      <c r="M154" s="149" t="s">
        <v>1</v>
      </c>
      <c r="N154" s="150" t="s">
        <v>39</v>
      </c>
      <c r="O154" s="151">
        <v>0.14099999999999999</v>
      </c>
      <c r="P154" s="151">
        <f>O154*H154</f>
        <v>11.654354999999999</v>
      </c>
      <c r="Q154" s="151">
        <v>0</v>
      </c>
      <c r="R154" s="151">
        <f>Q154*H154</f>
        <v>0</v>
      </c>
      <c r="S154" s="151">
        <v>0</v>
      </c>
      <c r="T154" s="152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3" t="s">
        <v>167</v>
      </c>
      <c r="AT154" s="153" t="s">
        <v>162</v>
      </c>
      <c r="AU154" s="153" t="s">
        <v>81</v>
      </c>
      <c r="AY154" s="18" t="s">
        <v>160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8" t="s">
        <v>19</v>
      </c>
      <c r="BK154" s="154">
        <f>ROUND(I154*H154,2)</f>
        <v>0</v>
      </c>
      <c r="BL154" s="18" t="s">
        <v>167</v>
      </c>
      <c r="BM154" s="153" t="s">
        <v>1027</v>
      </c>
    </row>
    <row r="155" spans="1:65" s="2" customFormat="1" ht="39" x14ac:dyDescent="0.2">
      <c r="A155" s="30"/>
      <c r="B155" s="31"/>
      <c r="C155" s="30"/>
      <c r="D155" s="155" t="s">
        <v>169</v>
      </c>
      <c r="E155" s="30"/>
      <c r="F155" s="156" t="s">
        <v>229</v>
      </c>
      <c r="G155" s="30"/>
      <c r="H155" s="30"/>
      <c r="I155" s="30"/>
      <c r="J155" s="30"/>
      <c r="K155" s="30"/>
      <c r="L155" s="31"/>
      <c r="M155" s="157"/>
      <c r="N155" s="158"/>
      <c r="O155" s="56"/>
      <c r="P155" s="56"/>
      <c r="Q155" s="56"/>
      <c r="R155" s="56"/>
      <c r="S155" s="56"/>
      <c r="T155" s="57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T155" s="18" t="s">
        <v>169</v>
      </c>
      <c r="AU155" s="18" t="s">
        <v>81</v>
      </c>
    </row>
    <row r="156" spans="1:65" s="2" customFormat="1" ht="24" customHeight="1" x14ac:dyDescent="0.2">
      <c r="A156" s="30"/>
      <c r="B156" s="142"/>
      <c r="C156" s="143" t="s">
        <v>205</v>
      </c>
      <c r="D156" s="143" t="s">
        <v>162</v>
      </c>
      <c r="E156" s="144" t="s">
        <v>232</v>
      </c>
      <c r="F156" s="145" t="s">
        <v>233</v>
      </c>
      <c r="G156" s="146" t="s">
        <v>179</v>
      </c>
      <c r="H156" s="147">
        <v>35.15</v>
      </c>
      <c r="I156" s="148">
        <v>0</v>
      </c>
      <c r="J156" s="148">
        <f>ROUND(I156*H156,2)</f>
        <v>0</v>
      </c>
      <c r="K156" s="145" t="s">
        <v>166</v>
      </c>
      <c r="L156" s="31"/>
      <c r="M156" s="149" t="s">
        <v>1</v>
      </c>
      <c r="N156" s="150" t="s">
        <v>39</v>
      </c>
      <c r="O156" s="151">
        <v>0.08</v>
      </c>
      <c r="P156" s="151">
        <f>O156*H156</f>
        <v>2.8119999999999998</v>
      </c>
      <c r="Q156" s="151">
        <v>0</v>
      </c>
      <c r="R156" s="151">
        <f>Q156*H156</f>
        <v>0</v>
      </c>
      <c r="S156" s="151">
        <v>0</v>
      </c>
      <c r="T156" s="152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3" t="s">
        <v>167</v>
      </c>
      <c r="AT156" s="153" t="s">
        <v>162</v>
      </c>
      <c r="AU156" s="153" t="s">
        <v>81</v>
      </c>
      <c r="AY156" s="18" t="s">
        <v>160</v>
      </c>
      <c r="BE156" s="154">
        <f>IF(N156="základní",J156,0)</f>
        <v>0</v>
      </c>
      <c r="BF156" s="154">
        <f>IF(N156="snížená",J156,0)</f>
        <v>0</v>
      </c>
      <c r="BG156" s="154">
        <f>IF(N156="zákl. přenesená",J156,0)</f>
        <v>0</v>
      </c>
      <c r="BH156" s="154">
        <f>IF(N156="sníž. přenesená",J156,0)</f>
        <v>0</v>
      </c>
      <c r="BI156" s="154">
        <f>IF(N156="nulová",J156,0)</f>
        <v>0</v>
      </c>
      <c r="BJ156" s="18" t="s">
        <v>19</v>
      </c>
      <c r="BK156" s="154">
        <f>ROUND(I156*H156,2)</f>
        <v>0</v>
      </c>
      <c r="BL156" s="18" t="s">
        <v>167</v>
      </c>
      <c r="BM156" s="153" t="s">
        <v>1028</v>
      </c>
    </row>
    <row r="157" spans="1:65" s="2" customFormat="1" ht="39" x14ac:dyDescent="0.2">
      <c r="A157" s="30"/>
      <c r="B157" s="31"/>
      <c r="C157" s="30"/>
      <c r="D157" s="155" t="s">
        <v>169</v>
      </c>
      <c r="E157" s="30"/>
      <c r="F157" s="156" t="s">
        <v>235</v>
      </c>
      <c r="G157" s="30"/>
      <c r="H157" s="30"/>
      <c r="I157" s="30"/>
      <c r="J157" s="30"/>
      <c r="K157" s="30"/>
      <c r="L157" s="31"/>
      <c r="M157" s="157"/>
      <c r="N157" s="158"/>
      <c r="O157" s="56"/>
      <c r="P157" s="56"/>
      <c r="Q157" s="56"/>
      <c r="R157" s="56"/>
      <c r="S157" s="56"/>
      <c r="T157" s="57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8" t="s">
        <v>169</v>
      </c>
      <c r="AU157" s="18" t="s">
        <v>81</v>
      </c>
    </row>
    <row r="158" spans="1:65" s="14" customFormat="1" x14ac:dyDescent="0.2">
      <c r="B158" s="165"/>
      <c r="D158" s="155" t="s">
        <v>171</v>
      </c>
      <c r="E158" s="166" t="s">
        <v>1</v>
      </c>
      <c r="F158" s="167" t="s">
        <v>1029</v>
      </c>
      <c r="H158" s="168">
        <v>35.15</v>
      </c>
      <c r="L158" s="165"/>
      <c r="M158" s="169"/>
      <c r="N158" s="170"/>
      <c r="O158" s="170"/>
      <c r="P158" s="170"/>
      <c r="Q158" s="170"/>
      <c r="R158" s="170"/>
      <c r="S158" s="170"/>
      <c r="T158" s="171"/>
      <c r="AT158" s="166" t="s">
        <v>171</v>
      </c>
      <c r="AU158" s="166" t="s">
        <v>81</v>
      </c>
      <c r="AV158" s="14" t="s">
        <v>81</v>
      </c>
      <c r="AW158" s="14" t="s">
        <v>31</v>
      </c>
      <c r="AX158" s="14" t="s">
        <v>19</v>
      </c>
      <c r="AY158" s="166" t="s">
        <v>160</v>
      </c>
    </row>
    <row r="159" spans="1:65" s="2" customFormat="1" ht="24" customHeight="1" x14ac:dyDescent="0.2">
      <c r="A159" s="30"/>
      <c r="B159" s="142"/>
      <c r="C159" s="143" t="s">
        <v>225</v>
      </c>
      <c r="D159" s="143" t="s">
        <v>162</v>
      </c>
      <c r="E159" s="144" t="s">
        <v>1030</v>
      </c>
      <c r="F159" s="145" t="s">
        <v>1031</v>
      </c>
      <c r="G159" s="146" t="s">
        <v>179</v>
      </c>
      <c r="H159" s="147">
        <v>35.15</v>
      </c>
      <c r="I159" s="148">
        <v>0</v>
      </c>
      <c r="J159" s="148">
        <f>ROUND(I159*H159,2)</f>
        <v>0</v>
      </c>
      <c r="K159" s="145" t="s">
        <v>166</v>
      </c>
      <c r="L159" s="31"/>
      <c r="M159" s="149" t="s">
        <v>1</v>
      </c>
      <c r="N159" s="150" t="s">
        <v>39</v>
      </c>
      <c r="O159" s="151">
        <v>0.626</v>
      </c>
      <c r="P159" s="151">
        <f>O159*H159</f>
        <v>22.003899999999998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3" t="s">
        <v>167</v>
      </c>
      <c r="AT159" s="153" t="s">
        <v>162</v>
      </c>
      <c r="AU159" s="153" t="s">
        <v>81</v>
      </c>
      <c r="AY159" s="18" t="s">
        <v>160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8" t="s">
        <v>19</v>
      </c>
      <c r="BK159" s="154">
        <f>ROUND(I159*H159,2)</f>
        <v>0</v>
      </c>
      <c r="BL159" s="18" t="s">
        <v>167</v>
      </c>
      <c r="BM159" s="153" t="s">
        <v>1032</v>
      </c>
    </row>
    <row r="160" spans="1:65" s="2" customFormat="1" ht="29.25" x14ac:dyDescent="0.2">
      <c r="A160" s="30"/>
      <c r="B160" s="31"/>
      <c r="C160" s="30"/>
      <c r="D160" s="155" t="s">
        <v>169</v>
      </c>
      <c r="E160" s="30"/>
      <c r="F160" s="156" t="s">
        <v>1033</v>
      </c>
      <c r="G160" s="30"/>
      <c r="H160" s="30"/>
      <c r="I160" s="30"/>
      <c r="J160" s="30"/>
      <c r="K160" s="30"/>
      <c r="L160" s="31"/>
      <c r="M160" s="157"/>
      <c r="N160" s="158"/>
      <c r="O160" s="56"/>
      <c r="P160" s="56"/>
      <c r="Q160" s="56"/>
      <c r="R160" s="56"/>
      <c r="S160" s="56"/>
      <c r="T160" s="57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8" t="s">
        <v>169</v>
      </c>
      <c r="AU160" s="18" t="s">
        <v>81</v>
      </c>
    </row>
    <row r="161" spans="1:65" s="13" customFormat="1" x14ac:dyDescent="0.2">
      <c r="B161" s="159"/>
      <c r="D161" s="155" t="s">
        <v>171</v>
      </c>
      <c r="E161" s="160" t="s">
        <v>1</v>
      </c>
      <c r="F161" s="161" t="s">
        <v>1034</v>
      </c>
      <c r="H161" s="160" t="s">
        <v>1</v>
      </c>
      <c r="L161" s="159"/>
      <c r="M161" s="162"/>
      <c r="N161" s="163"/>
      <c r="O161" s="163"/>
      <c r="P161" s="163"/>
      <c r="Q161" s="163"/>
      <c r="R161" s="163"/>
      <c r="S161" s="163"/>
      <c r="T161" s="164"/>
      <c r="AT161" s="160" t="s">
        <v>171</v>
      </c>
      <c r="AU161" s="160" t="s">
        <v>81</v>
      </c>
      <c r="AV161" s="13" t="s">
        <v>19</v>
      </c>
      <c r="AW161" s="13" t="s">
        <v>31</v>
      </c>
      <c r="AX161" s="13" t="s">
        <v>74</v>
      </c>
      <c r="AY161" s="160" t="s">
        <v>160</v>
      </c>
    </row>
    <row r="162" spans="1:65" s="14" customFormat="1" x14ac:dyDescent="0.2">
      <c r="B162" s="165"/>
      <c r="D162" s="155" t="s">
        <v>171</v>
      </c>
      <c r="E162" s="166" t="s">
        <v>1</v>
      </c>
      <c r="F162" s="167" t="s">
        <v>1029</v>
      </c>
      <c r="H162" s="168">
        <v>35.15</v>
      </c>
      <c r="L162" s="165"/>
      <c r="M162" s="169"/>
      <c r="N162" s="170"/>
      <c r="O162" s="170"/>
      <c r="P162" s="170"/>
      <c r="Q162" s="170"/>
      <c r="R162" s="170"/>
      <c r="S162" s="170"/>
      <c r="T162" s="171"/>
      <c r="AT162" s="166" t="s">
        <v>171</v>
      </c>
      <c r="AU162" s="166" t="s">
        <v>81</v>
      </c>
      <c r="AV162" s="14" t="s">
        <v>81</v>
      </c>
      <c r="AW162" s="14" t="s">
        <v>31</v>
      </c>
      <c r="AX162" s="14" t="s">
        <v>19</v>
      </c>
      <c r="AY162" s="166" t="s">
        <v>160</v>
      </c>
    </row>
    <row r="163" spans="1:65" s="2" customFormat="1" ht="24" customHeight="1" x14ac:dyDescent="0.2">
      <c r="A163" s="30"/>
      <c r="B163" s="142"/>
      <c r="C163" s="143" t="s">
        <v>231</v>
      </c>
      <c r="D163" s="143" t="s">
        <v>162</v>
      </c>
      <c r="E163" s="144" t="s">
        <v>238</v>
      </c>
      <c r="F163" s="145" t="s">
        <v>239</v>
      </c>
      <c r="G163" s="146" t="s">
        <v>179</v>
      </c>
      <c r="H163" s="147">
        <v>19.5</v>
      </c>
      <c r="I163" s="148">
        <v>0</v>
      </c>
      <c r="J163" s="148">
        <f>ROUND(I163*H163,2)</f>
        <v>0</v>
      </c>
      <c r="K163" s="145" t="s">
        <v>166</v>
      </c>
      <c r="L163" s="31"/>
      <c r="M163" s="149" t="s">
        <v>1</v>
      </c>
      <c r="N163" s="150" t="s">
        <v>39</v>
      </c>
      <c r="O163" s="151">
        <v>7.3999999999999996E-2</v>
      </c>
      <c r="P163" s="151">
        <f>O163*H163</f>
        <v>1.4429999999999998</v>
      </c>
      <c r="Q163" s="151">
        <v>0</v>
      </c>
      <c r="R163" s="151">
        <f>Q163*H163</f>
        <v>0</v>
      </c>
      <c r="S163" s="151">
        <v>0</v>
      </c>
      <c r="T163" s="152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3" t="s">
        <v>167</v>
      </c>
      <c r="AT163" s="153" t="s">
        <v>162</v>
      </c>
      <c r="AU163" s="153" t="s">
        <v>81</v>
      </c>
      <c r="AY163" s="18" t="s">
        <v>160</v>
      </c>
      <c r="BE163" s="154">
        <f>IF(N163="základní",J163,0)</f>
        <v>0</v>
      </c>
      <c r="BF163" s="154">
        <f>IF(N163="snížená",J163,0)</f>
        <v>0</v>
      </c>
      <c r="BG163" s="154">
        <f>IF(N163="zákl. přenesená",J163,0)</f>
        <v>0</v>
      </c>
      <c r="BH163" s="154">
        <f>IF(N163="sníž. přenesená",J163,0)</f>
        <v>0</v>
      </c>
      <c r="BI163" s="154">
        <f>IF(N163="nulová",J163,0)</f>
        <v>0</v>
      </c>
      <c r="BJ163" s="18" t="s">
        <v>19</v>
      </c>
      <c r="BK163" s="154">
        <f>ROUND(I163*H163,2)</f>
        <v>0</v>
      </c>
      <c r="BL163" s="18" t="s">
        <v>167</v>
      </c>
      <c r="BM163" s="153" t="s">
        <v>1035</v>
      </c>
    </row>
    <row r="164" spans="1:65" s="2" customFormat="1" ht="39" x14ac:dyDescent="0.2">
      <c r="A164" s="30"/>
      <c r="B164" s="31"/>
      <c r="C164" s="30"/>
      <c r="D164" s="155" t="s">
        <v>169</v>
      </c>
      <c r="E164" s="30"/>
      <c r="F164" s="156" t="s">
        <v>241</v>
      </c>
      <c r="G164" s="30"/>
      <c r="H164" s="30"/>
      <c r="I164" s="30"/>
      <c r="J164" s="30"/>
      <c r="K164" s="30"/>
      <c r="L164" s="31"/>
      <c r="M164" s="157"/>
      <c r="N164" s="158"/>
      <c r="O164" s="56"/>
      <c r="P164" s="56"/>
      <c r="Q164" s="56"/>
      <c r="R164" s="56"/>
      <c r="S164" s="56"/>
      <c r="T164" s="57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8" t="s">
        <v>169</v>
      </c>
      <c r="AU164" s="18" t="s">
        <v>81</v>
      </c>
    </row>
    <row r="165" spans="1:65" s="2" customFormat="1" ht="24" customHeight="1" x14ac:dyDescent="0.2">
      <c r="A165" s="30"/>
      <c r="B165" s="142"/>
      <c r="C165" s="143" t="s">
        <v>237</v>
      </c>
      <c r="D165" s="143" t="s">
        <v>162</v>
      </c>
      <c r="E165" s="144" t="s">
        <v>253</v>
      </c>
      <c r="F165" s="145" t="s">
        <v>254</v>
      </c>
      <c r="G165" s="146" t="s">
        <v>179</v>
      </c>
      <c r="H165" s="147">
        <v>82.655000000000001</v>
      </c>
      <c r="I165" s="148">
        <v>0</v>
      </c>
      <c r="J165" s="148">
        <f>ROUND(I165*H165,2)</f>
        <v>0</v>
      </c>
      <c r="K165" s="145" t="s">
        <v>166</v>
      </c>
      <c r="L165" s="31"/>
      <c r="M165" s="149" t="s">
        <v>1</v>
      </c>
      <c r="N165" s="150" t="s">
        <v>39</v>
      </c>
      <c r="O165" s="151">
        <v>8.3000000000000004E-2</v>
      </c>
      <c r="P165" s="151">
        <f>O165*H165</f>
        <v>6.8603650000000007</v>
      </c>
      <c r="Q165" s="151">
        <v>0</v>
      </c>
      <c r="R165" s="151">
        <f>Q165*H165</f>
        <v>0</v>
      </c>
      <c r="S165" s="151">
        <v>0</v>
      </c>
      <c r="T165" s="152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3" t="s">
        <v>167</v>
      </c>
      <c r="AT165" s="153" t="s">
        <v>162</v>
      </c>
      <c r="AU165" s="153" t="s">
        <v>81</v>
      </c>
      <c r="AY165" s="18" t="s">
        <v>160</v>
      </c>
      <c r="BE165" s="154">
        <f>IF(N165="základní",J165,0)</f>
        <v>0</v>
      </c>
      <c r="BF165" s="154">
        <f>IF(N165="snížená",J165,0)</f>
        <v>0</v>
      </c>
      <c r="BG165" s="154">
        <f>IF(N165="zákl. přenesená",J165,0)</f>
        <v>0</v>
      </c>
      <c r="BH165" s="154">
        <f>IF(N165="sníž. přenesená",J165,0)</f>
        <v>0</v>
      </c>
      <c r="BI165" s="154">
        <f>IF(N165="nulová",J165,0)</f>
        <v>0</v>
      </c>
      <c r="BJ165" s="18" t="s">
        <v>19</v>
      </c>
      <c r="BK165" s="154">
        <f>ROUND(I165*H165,2)</f>
        <v>0</v>
      </c>
      <c r="BL165" s="18" t="s">
        <v>167</v>
      </c>
      <c r="BM165" s="153" t="s">
        <v>1036</v>
      </c>
    </row>
    <row r="166" spans="1:65" s="2" customFormat="1" ht="39" x14ac:dyDescent="0.2">
      <c r="A166" s="30"/>
      <c r="B166" s="31"/>
      <c r="C166" s="30"/>
      <c r="D166" s="155" t="s">
        <v>169</v>
      </c>
      <c r="E166" s="30"/>
      <c r="F166" s="156" t="s">
        <v>256</v>
      </c>
      <c r="G166" s="30"/>
      <c r="H166" s="30"/>
      <c r="I166" s="30"/>
      <c r="J166" s="30"/>
      <c r="K166" s="30"/>
      <c r="L166" s="31"/>
      <c r="M166" s="157"/>
      <c r="N166" s="158"/>
      <c r="O166" s="56"/>
      <c r="P166" s="56"/>
      <c r="Q166" s="56"/>
      <c r="R166" s="56"/>
      <c r="S166" s="56"/>
      <c r="T166" s="57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8" t="s">
        <v>169</v>
      </c>
      <c r="AU166" s="18" t="s">
        <v>81</v>
      </c>
    </row>
    <row r="167" spans="1:65" s="14" customFormat="1" x14ac:dyDescent="0.2">
      <c r="B167" s="165"/>
      <c r="D167" s="155" t="s">
        <v>171</v>
      </c>
      <c r="E167" s="166" t="s">
        <v>1</v>
      </c>
      <c r="F167" s="167" t="s">
        <v>1037</v>
      </c>
      <c r="H167" s="168">
        <v>82.655000000000001</v>
      </c>
      <c r="L167" s="165"/>
      <c r="M167" s="169"/>
      <c r="N167" s="170"/>
      <c r="O167" s="170"/>
      <c r="P167" s="170"/>
      <c r="Q167" s="170"/>
      <c r="R167" s="170"/>
      <c r="S167" s="170"/>
      <c r="T167" s="171"/>
      <c r="AT167" s="166" t="s">
        <v>171</v>
      </c>
      <c r="AU167" s="166" t="s">
        <v>81</v>
      </c>
      <c r="AV167" s="14" t="s">
        <v>81</v>
      </c>
      <c r="AW167" s="14" t="s">
        <v>31</v>
      </c>
      <c r="AX167" s="14" t="s">
        <v>19</v>
      </c>
      <c r="AY167" s="166" t="s">
        <v>160</v>
      </c>
    </row>
    <row r="168" spans="1:65" s="2" customFormat="1" ht="24" customHeight="1" x14ac:dyDescent="0.2">
      <c r="A168" s="30"/>
      <c r="B168" s="142"/>
      <c r="C168" s="143" t="s">
        <v>24</v>
      </c>
      <c r="D168" s="143" t="s">
        <v>162</v>
      </c>
      <c r="E168" s="144" t="s">
        <v>258</v>
      </c>
      <c r="F168" s="145" t="s">
        <v>259</v>
      </c>
      <c r="G168" s="146" t="s">
        <v>179</v>
      </c>
      <c r="H168" s="147">
        <v>1239.825</v>
      </c>
      <c r="I168" s="148">
        <v>0</v>
      </c>
      <c r="J168" s="148">
        <f>ROUND(I168*H168,2)</f>
        <v>0</v>
      </c>
      <c r="K168" s="145" t="s">
        <v>166</v>
      </c>
      <c r="L168" s="31"/>
      <c r="M168" s="149" t="s">
        <v>1</v>
      </c>
      <c r="N168" s="150" t="s">
        <v>39</v>
      </c>
      <c r="O168" s="151">
        <v>4.0000000000000001E-3</v>
      </c>
      <c r="P168" s="151">
        <f>O168*H168</f>
        <v>4.9593000000000007</v>
      </c>
      <c r="Q168" s="151">
        <v>0</v>
      </c>
      <c r="R168" s="151">
        <f>Q168*H168</f>
        <v>0</v>
      </c>
      <c r="S168" s="151">
        <v>0</v>
      </c>
      <c r="T168" s="152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3" t="s">
        <v>167</v>
      </c>
      <c r="AT168" s="153" t="s">
        <v>162</v>
      </c>
      <c r="AU168" s="153" t="s">
        <v>81</v>
      </c>
      <c r="AY168" s="18" t="s">
        <v>160</v>
      </c>
      <c r="BE168" s="154">
        <f>IF(N168="základní",J168,0)</f>
        <v>0</v>
      </c>
      <c r="BF168" s="154">
        <f>IF(N168="snížená",J168,0)</f>
        <v>0</v>
      </c>
      <c r="BG168" s="154">
        <f>IF(N168="zákl. přenesená",J168,0)</f>
        <v>0</v>
      </c>
      <c r="BH168" s="154">
        <f>IF(N168="sníž. přenesená",J168,0)</f>
        <v>0</v>
      </c>
      <c r="BI168" s="154">
        <f>IF(N168="nulová",J168,0)</f>
        <v>0</v>
      </c>
      <c r="BJ168" s="18" t="s">
        <v>19</v>
      </c>
      <c r="BK168" s="154">
        <f>ROUND(I168*H168,2)</f>
        <v>0</v>
      </c>
      <c r="BL168" s="18" t="s">
        <v>167</v>
      </c>
      <c r="BM168" s="153" t="s">
        <v>1038</v>
      </c>
    </row>
    <row r="169" spans="1:65" s="2" customFormat="1" ht="39" x14ac:dyDescent="0.2">
      <c r="A169" s="30"/>
      <c r="B169" s="31"/>
      <c r="C169" s="30"/>
      <c r="D169" s="155" t="s">
        <v>169</v>
      </c>
      <c r="E169" s="30"/>
      <c r="F169" s="156" t="s">
        <v>261</v>
      </c>
      <c r="G169" s="30"/>
      <c r="H169" s="30"/>
      <c r="I169" s="30"/>
      <c r="J169" s="30"/>
      <c r="K169" s="30"/>
      <c r="L169" s="31"/>
      <c r="M169" s="157"/>
      <c r="N169" s="158"/>
      <c r="O169" s="56"/>
      <c r="P169" s="56"/>
      <c r="Q169" s="56"/>
      <c r="R169" s="56"/>
      <c r="S169" s="56"/>
      <c r="T169" s="57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8" t="s">
        <v>169</v>
      </c>
      <c r="AU169" s="18" t="s">
        <v>81</v>
      </c>
    </row>
    <row r="170" spans="1:65" s="14" customFormat="1" x14ac:dyDescent="0.2">
      <c r="B170" s="165"/>
      <c r="D170" s="155" t="s">
        <v>171</v>
      </c>
      <c r="E170" s="166" t="s">
        <v>1</v>
      </c>
      <c r="F170" s="167" t="s">
        <v>1039</v>
      </c>
      <c r="H170" s="168">
        <v>1239.825</v>
      </c>
      <c r="L170" s="165"/>
      <c r="M170" s="169"/>
      <c r="N170" s="170"/>
      <c r="O170" s="170"/>
      <c r="P170" s="170"/>
      <c r="Q170" s="170"/>
      <c r="R170" s="170"/>
      <c r="S170" s="170"/>
      <c r="T170" s="171"/>
      <c r="AT170" s="166" t="s">
        <v>171</v>
      </c>
      <c r="AU170" s="166" t="s">
        <v>81</v>
      </c>
      <c r="AV170" s="14" t="s">
        <v>81</v>
      </c>
      <c r="AW170" s="14" t="s">
        <v>31</v>
      </c>
      <c r="AX170" s="14" t="s">
        <v>19</v>
      </c>
      <c r="AY170" s="166" t="s">
        <v>160</v>
      </c>
    </row>
    <row r="171" spans="1:65" s="2" customFormat="1" ht="16.5" customHeight="1" x14ac:dyDescent="0.2">
      <c r="A171" s="30"/>
      <c r="B171" s="142"/>
      <c r="C171" s="143" t="s">
        <v>252</v>
      </c>
      <c r="D171" s="143" t="s">
        <v>162</v>
      </c>
      <c r="E171" s="144" t="s">
        <v>264</v>
      </c>
      <c r="F171" s="145" t="s">
        <v>265</v>
      </c>
      <c r="G171" s="146" t="s">
        <v>179</v>
      </c>
      <c r="H171" s="147">
        <v>19.5</v>
      </c>
      <c r="I171" s="148">
        <v>0</v>
      </c>
      <c r="J171" s="148">
        <f>ROUND(I171*H171,2)</f>
        <v>0</v>
      </c>
      <c r="K171" s="145" t="s">
        <v>166</v>
      </c>
      <c r="L171" s="31"/>
      <c r="M171" s="149" t="s">
        <v>1</v>
      </c>
      <c r="N171" s="150" t="s">
        <v>39</v>
      </c>
      <c r="O171" s="151">
        <v>0.65200000000000002</v>
      </c>
      <c r="P171" s="151">
        <f>O171*H171</f>
        <v>12.714</v>
      </c>
      <c r="Q171" s="151">
        <v>0</v>
      </c>
      <c r="R171" s="151">
        <f>Q171*H171</f>
        <v>0</v>
      </c>
      <c r="S171" s="151">
        <v>0</v>
      </c>
      <c r="T171" s="152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3" t="s">
        <v>167</v>
      </c>
      <c r="AT171" s="153" t="s">
        <v>162</v>
      </c>
      <c r="AU171" s="153" t="s">
        <v>81</v>
      </c>
      <c r="AY171" s="18" t="s">
        <v>160</v>
      </c>
      <c r="BE171" s="154">
        <f>IF(N171="základní",J171,0)</f>
        <v>0</v>
      </c>
      <c r="BF171" s="154">
        <f>IF(N171="snížená",J171,0)</f>
        <v>0</v>
      </c>
      <c r="BG171" s="154">
        <f>IF(N171="zákl. přenesená",J171,0)</f>
        <v>0</v>
      </c>
      <c r="BH171" s="154">
        <f>IF(N171="sníž. přenesená",J171,0)</f>
        <v>0</v>
      </c>
      <c r="BI171" s="154">
        <f>IF(N171="nulová",J171,0)</f>
        <v>0</v>
      </c>
      <c r="BJ171" s="18" t="s">
        <v>19</v>
      </c>
      <c r="BK171" s="154">
        <f>ROUND(I171*H171,2)</f>
        <v>0</v>
      </c>
      <c r="BL171" s="18" t="s">
        <v>167</v>
      </c>
      <c r="BM171" s="153" t="s">
        <v>1040</v>
      </c>
    </row>
    <row r="172" spans="1:65" s="2" customFormat="1" ht="19.5" x14ac:dyDescent="0.2">
      <c r="A172" s="30"/>
      <c r="B172" s="31"/>
      <c r="C172" s="30"/>
      <c r="D172" s="155" t="s">
        <v>169</v>
      </c>
      <c r="E172" s="30"/>
      <c r="F172" s="156" t="s">
        <v>267</v>
      </c>
      <c r="G172" s="30"/>
      <c r="H172" s="30"/>
      <c r="I172" s="30"/>
      <c r="J172" s="30"/>
      <c r="K172" s="30"/>
      <c r="L172" s="31"/>
      <c r="M172" s="157"/>
      <c r="N172" s="158"/>
      <c r="O172" s="56"/>
      <c r="P172" s="56"/>
      <c r="Q172" s="56"/>
      <c r="R172" s="56"/>
      <c r="S172" s="56"/>
      <c r="T172" s="57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T172" s="18" t="s">
        <v>169</v>
      </c>
      <c r="AU172" s="18" t="s">
        <v>81</v>
      </c>
    </row>
    <row r="173" spans="1:65" s="13" customFormat="1" x14ac:dyDescent="0.2">
      <c r="B173" s="159"/>
      <c r="D173" s="155" t="s">
        <v>171</v>
      </c>
      <c r="E173" s="160" t="s">
        <v>1</v>
      </c>
      <c r="F173" s="161" t="s">
        <v>1041</v>
      </c>
      <c r="H173" s="160" t="s">
        <v>1</v>
      </c>
      <c r="L173" s="159"/>
      <c r="M173" s="162"/>
      <c r="N173" s="163"/>
      <c r="O173" s="163"/>
      <c r="P173" s="163"/>
      <c r="Q173" s="163"/>
      <c r="R173" s="163"/>
      <c r="S173" s="163"/>
      <c r="T173" s="164"/>
      <c r="AT173" s="160" t="s">
        <v>171</v>
      </c>
      <c r="AU173" s="160" t="s">
        <v>81</v>
      </c>
      <c r="AV173" s="13" t="s">
        <v>19</v>
      </c>
      <c r="AW173" s="13" t="s">
        <v>31</v>
      </c>
      <c r="AX173" s="13" t="s">
        <v>74</v>
      </c>
      <c r="AY173" s="160" t="s">
        <v>160</v>
      </c>
    </row>
    <row r="174" spans="1:65" s="14" customFormat="1" x14ac:dyDescent="0.2">
      <c r="B174" s="165"/>
      <c r="D174" s="155" t="s">
        <v>171</v>
      </c>
      <c r="E174" s="166" t="s">
        <v>1</v>
      </c>
      <c r="F174" s="167" t="s">
        <v>1042</v>
      </c>
      <c r="H174" s="168">
        <v>19.5</v>
      </c>
      <c r="L174" s="165"/>
      <c r="M174" s="169"/>
      <c r="N174" s="170"/>
      <c r="O174" s="170"/>
      <c r="P174" s="170"/>
      <c r="Q174" s="170"/>
      <c r="R174" s="170"/>
      <c r="S174" s="170"/>
      <c r="T174" s="171"/>
      <c r="AT174" s="166" t="s">
        <v>171</v>
      </c>
      <c r="AU174" s="166" t="s">
        <v>81</v>
      </c>
      <c r="AV174" s="14" t="s">
        <v>81</v>
      </c>
      <c r="AW174" s="14" t="s">
        <v>31</v>
      </c>
      <c r="AX174" s="14" t="s">
        <v>74</v>
      </c>
      <c r="AY174" s="166" t="s">
        <v>160</v>
      </c>
    </row>
    <row r="175" spans="1:65" s="15" customFormat="1" x14ac:dyDescent="0.2">
      <c r="B175" s="172"/>
      <c r="D175" s="155" t="s">
        <v>171</v>
      </c>
      <c r="E175" s="173" t="s">
        <v>1</v>
      </c>
      <c r="F175" s="174" t="s">
        <v>176</v>
      </c>
      <c r="H175" s="175">
        <v>19.5</v>
      </c>
      <c r="L175" s="172"/>
      <c r="M175" s="176"/>
      <c r="N175" s="177"/>
      <c r="O175" s="177"/>
      <c r="P175" s="177"/>
      <c r="Q175" s="177"/>
      <c r="R175" s="177"/>
      <c r="S175" s="177"/>
      <c r="T175" s="178"/>
      <c r="AT175" s="173" t="s">
        <v>171</v>
      </c>
      <c r="AU175" s="173" t="s">
        <v>81</v>
      </c>
      <c r="AV175" s="15" t="s">
        <v>167</v>
      </c>
      <c r="AW175" s="15" t="s">
        <v>31</v>
      </c>
      <c r="AX175" s="15" t="s">
        <v>19</v>
      </c>
      <c r="AY175" s="173" t="s">
        <v>160</v>
      </c>
    </row>
    <row r="176" spans="1:65" s="2" customFormat="1" ht="24" customHeight="1" x14ac:dyDescent="0.2">
      <c r="A176" s="30"/>
      <c r="B176" s="142"/>
      <c r="C176" s="143" t="s">
        <v>257</v>
      </c>
      <c r="D176" s="143" t="s">
        <v>162</v>
      </c>
      <c r="E176" s="144" t="s">
        <v>1043</v>
      </c>
      <c r="F176" s="145" t="s">
        <v>1044</v>
      </c>
      <c r="G176" s="146" t="s">
        <v>165</v>
      </c>
      <c r="H176" s="147">
        <v>88</v>
      </c>
      <c r="I176" s="148">
        <v>0</v>
      </c>
      <c r="J176" s="148">
        <f>ROUND(I176*H176,2)</f>
        <v>0</v>
      </c>
      <c r="K176" s="145" t="s">
        <v>166</v>
      </c>
      <c r="L176" s="31"/>
      <c r="M176" s="149" t="s">
        <v>1</v>
      </c>
      <c r="N176" s="150" t="s">
        <v>39</v>
      </c>
      <c r="O176" s="151">
        <v>1.2E-2</v>
      </c>
      <c r="P176" s="151">
        <f>O176*H176</f>
        <v>1.056</v>
      </c>
      <c r="Q176" s="151">
        <v>0</v>
      </c>
      <c r="R176" s="151">
        <f>Q176*H176</f>
        <v>0</v>
      </c>
      <c r="S176" s="151">
        <v>0</v>
      </c>
      <c r="T176" s="152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3" t="s">
        <v>167</v>
      </c>
      <c r="AT176" s="153" t="s">
        <v>162</v>
      </c>
      <c r="AU176" s="153" t="s">
        <v>81</v>
      </c>
      <c r="AY176" s="18" t="s">
        <v>160</v>
      </c>
      <c r="BE176" s="154">
        <f>IF(N176="základní",J176,0)</f>
        <v>0</v>
      </c>
      <c r="BF176" s="154">
        <f>IF(N176="snížená",J176,0)</f>
        <v>0</v>
      </c>
      <c r="BG176" s="154">
        <f>IF(N176="zákl. přenesená",J176,0)</f>
        <v>0</v>
      </c>
      <c r="BH176" s="154">
        <f>IF(N176="sníž. přenesená",J176,0)</f>
        <v>0</v>
      </c>
      <c r="BI176" s="154">
        <f>IF(N176="nulová",J176,0)</f>
        <v>0</v>
      </c>
      <c r="BJ176" s="18" t="s">
        <v>19</v>
      </c>
      <c r="BK176" s="154">
        <f>ROUND(I176*H176,2)</f>
        <v>0</v>
      </c>
      <c r="BL176" s="18" t="s">
        <v>167</v>
      </c>
      <c r="BM176" s="153" t="s">
        <v>1045</v>
      </c>
    </row>
    <row r="177" spans="1:65" s="2" customFormat="1" ht="19.5" x14ac:dyDescent="0.2">
      <c r="A177" s="30"/>
      <c r="B177" s="31"/>
      <c r="C177" s="30"/>
      <c r="D177" s="155" t="s">
        <v>169</v>
      </c>
      <c r="E177" s="30"/>
      <c r="F177" s="156" t="s">
        <v>1046</v>
      </c>
      <c r="G177" s="30"/>
      <c r="H177" s="30"/>
      <c r="I177" s="30"/>
      <c r="J177" s="30"/>
      <c r="K177" s="30"/>
      <c r="L177" s="31"/>
      <c r="M177" s="157"/>
      <c r="N177" s="158"/>
      <c r="O177" s="56"/>
      <c r="P177" s="56"/>
      <c r="Q177" s="56"/>
      <c r="R177" s="56"/>
      <c r="S177" s="56"/>
      <c r="T177" s="57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8" t="s">
        <v>169</v>
      </c>
      <c r="AU177" s="18" t="s">
        <v>81</v>
      </c>
    </row>
    <row r="178" spans="1:65" s="13" customFormat="1" x14ac:dyDescent="0.2">
      <c r="B178" s="159"/>
      <c r="D178" s="155" t="s">
        <v>171</v>
      </c>
      <c r="E178" s="160" t="s">
        <v>1</v>
      </c>
      <c r="F178" s="161" t="s">
        <v>203</v>
      </c>
      <c r="H178" s="160" t="s">
        <v>1</v>
      </c>
      <c r="L178" s="159"/>
      <c r="M178" s="162"/>
      <c r="N178" s="163"/>
      <c r="O178" s="163"/>
      <c r="P178" s="163"/>
      <c r="Q178" s="163"/>
      <c r="R178" s="163"/>
      <c r="S178" s="163"/>
      <c r="T178" s="164"/>
      <c r="AT178" s="160" t="s">
        <v>171</v>
      </c>
      <c r="AU178" s="160" t="s">
        <v>81</v>
      </c>
      <c r="AV178" s="13" t="s">
        <v>19</v>
      </c>
      <c r="AW178" s="13" t="s">
        <v>31</v>
      </c>
      <c r="AX178" s="13" t="s">
        <v>74</v>
      </c>
      <c r="AY178" s="160" t="s">
        <v>160</v>
      </c>
    </row>
    <row r="179" spans="1:65" s="14" customFormat="1" x14ac:dyDescent="0.2">
      <c r="B179" s="165"/>
      <c r="D179" s="155" t="s">
        <v>171</v>
      </c>
      <c r="E179" s="166" t="s">
        <v>1</v>
      </c>
      <c r="F179" s="167" t="s">
        <v>1047</v>
      </c>
      <c r="H179" s="168">
        <v>40</v>
      </c>
      <c r="L179" s="165"/>
      <c r="M179" s="169"/>
      <c r="N179" s="170"/>
      <c r="O179" s="170"/>
      <c r="P179" s="170"/>
      <c r="Q179" s="170"/>
      <c r="R179" s="170"/>
      <c r="S179" s="170"/>
      <c r="T179" s="171"/>
      <c r="AT179" s="166" t="s">
        <v>171</v>
      </c>
      <c r="AU179" s="166" t="s">
        <v>81</v>
      </c>
      <c r="AV179" s="14" t="s">
        <v>81</v>
      </c>
      <c r="AW179" s="14" t="s">
        <v>31</v>
      </c>
      <c r="AX179" s="14" t="s">
        <v>74</v>
      </c>
      <c r="AY179" s="166" t="s">
        <v>160</v>
      </c>
    </row>
    <row r="180" spans="1:65" s="13" customFormat="1" x14ac:dyDescent="0.2">
      <c r="B180" s="159"/>
      <c r="D180" s="155" t="s">
        <v>171</v>
      </c>
      <c r="E180" s="160" t="s">
        <v>1</v>
      </c>
      <c r="F180" s="161" t="s">
        <v>1048</v>
      </c>
      <c r="H180" s="160" t="s">
        <v>1</v>
      </c>
      <c r="L180" s="159"/>
      <c r="M180" s="162"/>
      <c r="N180" s="163"/>
      <c r="O180" s="163"/>
      <c r="P180" s="163"/>
      <c r="Q180" s="163"/>
      <c r="R180" s="163"/>
      <c r="S180" s="163"/>
      <c r="T180" s="164"/>
      <c r="AT180" s="160" t="s">
        <v>171</v>
      </c>
      <c r="AU180" s="160" t="s">
        <v>81</v>
      </c>
      <c r="AV180" s="13" t="s">
        <v>19</v>
      </c>
      <c r="AW180" s="13" t="s">
        <v>31</v>
      </c>
      <c r="AX180" s="13" t="s">
        <v>74</v>
      </c>
      <c r="AY180" s="160" t="s">
        <v>160</v>
      </c>
    </row>
    <row r="181" spans="1:65" s="14" customFormat="1" x14ac:dyDescent="0.2">
      <c r="B181" s="165"/>
      <c r="D181" s="155" t="s">
        <v>171</v>
      </c>
      <c r="E181" s="166" t="s">
        <v>1</v>
      </c>
      <c r="F181" s="167" t="s">
        <v>1049</v>
      </c>
      <c r="H181" s="168">
        <v>48</v>
      </c>
      <c r="L181" s="165"/>
      <c r="M181" s="169"/>
      <c r="N181" s="170"/>
      <c r="O181" s="170"/>
      <c r="P181" s="170"/>
      <c r="Q181" s="170"/>
      <c r="R181" s="170"/>
      <c r="S181" s="170"/>
      <c r="T181" s="171"/>
      <c r="AT181" s="166" t="s">
        <v>171</v>
      </c>
      <c r="AU181" s="166" t="s">
        <v>81</v>
      </c>
      <c r="AV181" s="14" t="s">
        <v>81</v>
      </c>
      <c r="AW181" s="14" t="s">
        <v>31</v>
      </c>
      <c r="AX181" s="14" t="s">
        <v>74</v>
      </c>
      <c r="AY181" s="166" t="s">
        <v>160</v>
      </c>
    </row>
    <row r="182" spans="1:65" s="15" customFormat="1" x14ac:dyDescent="0.2">
      <c r="B182" s="172"/>
      <c r="D182" s="155" t="s">
        <v>171</v>
      </c>
      <c r="E182" s="173" t="s">
        <v>1</v>
      </c>
      <c r="F182" s="174" t="s">
        <v>176</v>
      </c>
      <c r="H182" s="175">
        <v>88</v>
      </c>
      <c r="L182" s="172"/>
      <c r="M182" s="176"/>
      <c r="N182" s="177"/>
      <c r="O182" s="177"/>
      <c r="P182" s="177"/>
      <c r="Q182" s="177"/>
      <c r="R182" s="177"/>
      <c r="S182" s="177"/>
      <c r="T182" s="178"/>
      <c r="AT182" s="173" t="s">
        <v>171</v>
      </c>
      <c r="AU182" s="173" t="s">
        <v>81</v>
      </c>
      <c r="AV182" s="15" t="s">
        <v>167</v>
      </c>
      <c r="AW182" s="15" t="s">
        <v>31</v>
      </c>
      <c r="AX182" s="15" t="s">
        <v>19</v>
      </c>
      <c r="AY182" s="173" t="s">
        <v>160</v>
      </c>
    </row>
    <row r="183" spans="1:65" s="2" customFormat="1" ht="24" customHeight="1" x14ac:dyDescent="0.2">
      <c r="A183" s="30"/>
      <c r="B183" s="142"/>
      <c r="C183" s="143" t="s">
        <v>263</v>
      </c>
      <c r="D183" s="143" t="s">
        <v>162</v>
      </c>
      <c r="E183" s="144" t="s">
        <v>274</v>
      </c>
      <c r="F183" s="145" t="s">
        <v>275</v>
      </c>
      <c r="G183" s="146" t="s">
        <v>245</v>
      </c>
      <c r="H183" s="147">
        <v>165.31</v>
      </c>
      <c r="I183" s="148">
        <v>0</v>
      </c>
      <c r="J183" s="148">
        <f>ROUND(I183*H183,2)</f>
        <v>0</v>
      </c>
      <c r="K183" s="145" t="s">
        <v>166</v>
      </c>
      <c r="L183" s="31"/>
      <c r="M183" s="149" t="s">
        <v>1</v>
      </c>
      <c r="N183" s="150" t="s">
        <v>39</v>
      </c>
      <c r="O183" s="151">
        <v>0</v>
      </c>
      <c r="P183" s="151">
        <f>O183*H183</f>
        <v>0</v>
      </c>
      <c r="Q183" s="151">
        <v>0</v>
      </c>
      <c r="R183" s="151">
        <f>Q183*H183</f>
        <v>0</v>
      </c>
      <c r="S183" s="151">
        <v>0</v>
      </c>
      <c r="T183" s="152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3" t="s">
        <v>167</v>
      </c>
      <c r="AT183" s="153" t="s">
        <v>162</v>
      </c>
      <c r="AU183" s="153" t="s">
        <v>81</v>
      </c>
      <c r="AY183" s="18" t="s">
        <v>160</v>
      </c>
      <c r="BE183" s="154">
        <f>IF(N183="základní",J183,0)</f>
        <v>0</v>
      </c>
      <c r="BF183" s="154">
        <f>IF(N183="snížená",J183,0)</f>
        <v>0</v>
      </c>
      <c r="BG183" s="154">
        <f>IF(N183="zákl. přenesená",J183,0)</f>
        <v>0</v>
      </c>
      <c r="BH183" s="154">
        <f>IF(N183="sníž. přenesená",J183,0)</f>
        <v>0</v>
      </c>
      <c r="BI183" s="154">
        <f>IF(N183="nulová",J183,0)</f>
        <v>0</v>
      </c>
      <c r="BJ183" s="18" t="s">
        <v>19</v>
      </c>
      <c r="BK183" s="154">
        <f>ROUND(I183*H183,2)</f>
        <v>0</v>
      </c>
      <c r="BL183" s="18" t="s">
        <v>167</v>
      </c>
      <c r="BM183" s="153" t="s">
        <v>1050</v>
      </c>
    </row>
    <row r="184" spans="1:65" s="2" customFormat="1" ht="29.25" x14ac:dyDescent="0.2">
      <c r="A184" s="30"/>
      <c r="B184" s="31"/>
      <c r="C184" s="30"/>
      <c r="D184" s="155" t="s">
        <v>169</v>
      </c>
      <c r="E184" s="30"/>
      <c r="F184" s="156" t="s">
        <v>277</v>
      </c>
      <c r="G184" s="30"/>
      <c r="H184" s="30"/>
      <c r="I184" s="30"/>
      <c r="J184" s="30"/>
      <c r="K184" s="30"/>
      <c r="L184" s="31"/>
      <c r="M184" s="157"/>
      <c r="N184" s="158"/>
      <c r="O184" s="56"/>
      <c r="P184" s="56"/>
      <c r="Q184" s="56"/>
      <c r="R184" s="56"/>
      <c r="S184" s="56"/>
      <c r="T184" s="57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8" t="s">
        <v>169</v>
      </c>
      <c r="AU184" s="18" t="s">
        <v>81</v>
      </c>
    </row>
    <row r="185" spans="1:65" s="14" customFormat="1" x14ac:dyDescent="0.2">
      <c r="B185" s="165"/>
      <c r="D185" s="155" t="s">
        <v>171</v>
      </c>
      <c r="E185" s="166" t="s">
        <v>1</v>
      </c>
      <c r="F185" s="167" t="s">
        <v>1051</v>
      </c>
      <c r="H185" s="168">
        <v>165.31</v>
      </c>
      <c r="L185" s="165"/>
      <c r="M185" s="169"/>
      <c r="N185" s="170"/>
      <c r="O185" s="170"/>
      <c r="P185" s="170"/>
      <c r="Q185" s="170"/>
      <c r="R185" s="170"/>
      <c r="S185" s="170"/>
      <c r="T185" s="171"/>
      <c r="AT185" s="166" t="s">
        <v>171</v>
      </c>
      <c r="AU185" s="166" t="s">
        <v>81</v>
      </c>
      <c r="AV185" s="14" t="s">
        <v>81</v>
      </c>
      <c r="AW185" s="14" t="s">
        <v>31</v>
      </c>
      <c r="AX185" s="14" t="s">
        <v>74</v>
      </c>
      <c r="AY185" s="166" t="s">
        <v>160</v>
      </c>
    </row>
    <row r="186" spans="1:65" s="15" customFormat="1" x14ac:dyDescent="0.2">
      <c r="B186" s="172"/>
      <c r="D186" s="155" t="s">
        <v>171</v>
      </c>
      <c r="E186" s="173" t="s">
        <v>1</v>
      </c>
      <c r="F186" s="174" t="s">
        <v>176</v>
      </c>
      <c r="H186" s="175">
        <v>165.31</v>
      </c>
      <c r="L186" s="172"/>
      <c r="M186" s="176"/>
      <c r="N186" s="177"/>
      <c r="O186" s="177"/>
      <c r="P186" s="177"/>
      <c r="Q186" s="177"/>
      <c r="R186" s="177"/>
      <c r="S186" s="177"/>
      <c r="T186" s="178"/>
      <c r="AT186" s="173" t="s">
        <v>171</v>
      </c>
      <c r="AU186" s="173" t="s">
        <v>81</v>
      </c>
      <c r="AV186" s="15" t="s">
        <v>167</v>
      </c>
      <c r="AW186" s="15" t="s">
        <v>31</v>
      </c>
      <c r="AX186" s="15" t="s">
        <v>19</v>
      </c>
      <c r="AY186" s="173" t="s">
        <v>160</v>
      </c>
    </row>
    <row r="187" spans="1:65" s="2" customFormat="1" ht="24" customHeight="1" x14ac:dyDescent="0.2">
      <c r="A187" s="30"/>
      <c r="B187" s="142"/>
      <c r="C187" s="143" t="s">
        <v>268</v>
      </c>
      <c r="D187" s="143" t="s">
        <v>162</v>
      </c>
      <c r="E187" s="144" t="s">
        <v>280</v>
      </c>
      <c r="F187" s="145" t="s">
        <v>281</v>
      </c>
      <c r="G187" s="146" t="s">
        <v>179</v>
      </c>
      <c r="H187" s="147">
        <v>64.814999999999998</v>
      </c>
      <c r="I187" s="148">
        <v>0</v>
      </c>
      <c r="J187" s="148">
        <f>ROUND(I187*H187,2)</f>
        <v>0</v>
      </c>
      <c r="K187" s="145" t="s">
        <v>166</v>
      </c>
      <c r="L187" s="31"/>
      <c r="M187" s="149" t="s">
        <v>1</v>
      </c>
      <c r="N187" s="150" t="s">
        <v>39</v>
      </c>
      <c r="O187" s="151">
        <v>0.65600000000000003</v>
      </c>
      <c r="P187" s="151">
        <f>O187*H187</f>
        <v>42.518639999999998</v>
      </c>
      <c r="Q187" s="151">
        <v>0</v>
      </c>
      <c r="R187" s="151">
        <f>Q187*H187</f>
        <v>0</v>
      </c>
      <c r="S187" s="151">
        <v>0</v>
      </c>
      <c r="T187" s="152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3" t="s">
        <v>167</v>
      </c>
      <c r="AT187" s="153" t="s">
        <v>162</v>
      </c>
      <c r="AU187" s="153" t="s">
        <v>81</v>
      </c>
      <c r="AY187" s="18" t="s">
        <v>160</v>
      </c>
      <c r="BE187" s="154">
        <f>IF(N187="základní",J187,0)</f>
        <v>0</v>
      </c>
      <c r="BF187" s="154">
        <f>IF(N187="snížená",J187,0)</f>
        <v>0</v>
      </c>
      <c r="BG187" s="154">
        <f>IF(N187="zákl. přenesená",J187,0)</f>
        <v>0</v>
      </c>
      <c r="BH187" s="154">
        <f>IF(N187="sníž. přenesená",J187,0)</f>
        <v>0</v>
      </c>
      <c r="BI187" s="154">
        <f>IF(N187="nulová",J187,0)</f>
        <v>0</v>
      </c>
      <c r="BJ187" s="18" t="s">
        <v>19</v>
      </c>
      <c r="BK187" s="154">
        <f>ROUND(I187*H187,2)</f>
        <v>0</v>
      </c>
      <c r="BL187" s="18" t="s">
        <v>167</v>
      </c>
      <c r="BM187" s="153" t="s">
        <v>1052</v>
      </c>
    </row>
    <row r="188" spans="1:65" s="2" customFormat="1" ht="19.5" x14ac:dyDescent="0.2">
      <c r="A188" s="30"/>
      <c r="B188" s="31"/>
      <c r="C188" s="30"/>
      <c r="D188" s="155" t="s">
        <v>169</v>
      </c>
      <c r="E188" s="30"/>
      <c r="F188" s="156" t="s">
        <v>283</v>
      </c>
      <c r="G188" s="30"/>
      <c r="H188" s="30"/>
      <c r="I188" s="30"/>
      <c r="J188" s="30"/>
      <c r="K188" s="30"/>
      <c r="L188" s="31"/>
      <c r="M188" s="157"/>
      <c r="N188" s="158"/>
      <c r="O188" s="56"/>
      <c r="P188" s="56"/>
      <c r="Q188" s="56"/>
      <c r="R188" s="56"/>
      <c r="S188" s="56"/>
      <c r="T188" s="57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8" t="s">
        <v>169</v>
      </c>
      <c r="AU188" s="18" t="s">
        <v>81</v>
      </c>
    </row>
    <row r="189" spans="1:65" s="13" customFormat="1" x14ac:dyDescent="0.2">
      <c r="B189" s="159"/>
      <c r="D189" s="155" t="s">
        <v>171</v>
      </c>
      <c r="E189" s="160" t="s">
        <v>1</v>
      </c>
      <c r="F189" s="161" t="s">
        <v>1053</v>
      </c>
      <c r="H189" s="160" t="s">
        <v>1</v>
      </c>
      <c r="L189" s="159"/>
      <c r="M189" s="162"/>
      <c r="N189" s="163"/>
      <c r="O189" s="163"/>
      <c r="P189" s="163"/>
      <c r="Q189" s="163"/>
      <c r="R189" s="163"/>
      <c r="S189" s="163"/>
      <c r="T189" s="164"/>
      <c r="AT189" s="160" t="s">
        <v>171</v>
      </c>
      <c r="AU189" s="160" t="s">
        <v>81</v>
      </c>
      <c r="AV189" s="13" t="s">
        <v>19</v>
      </c>
      <c r="AW189" s="13" t="s">
        <v>31</v>
      </c>
      <c r="AX189" s="13" t="s">
        <v>74</v>
      </c>
      <c r="AY189" s="160" t="s">
        <v>160</v>
      </c>
    </row>
    <row r="190" spans="1:65" s="14" customFormat="1" x14ac:dyDescent="0.2">
      <c r="B190" s="165"/>
      <c r="D190" s="155" t="s">
        <v>171</v>
      </c>
      <c r="E190" s="166" t="s">
        <v>1</v>
      </c>
      <c r="F190" s="167" t="s">
        <v>1054</v>
      </c>
      <c r="H190" s="168">
        <v>61.6</v>
      </c>
      <c r="L190" s="165"/>
      <c r="M190" s="169"/>
      <c r="N190" s="170"/>
      <c r="O190" s="170"/>
      <c r="P190" s="170"/>
      <c r="Q190" s="170"/>
      <c r="R190" s="170"/>
      <c r="S190" s="170"/>
      <c r="T190" s="171"/>
      <c r="AT190" s="166" t="s">
        <v>171</v>
      </c>
      <c r="AU190" s="166" t="s">
        <v>81</v>
      </c>
      <c r="AV190" s="14" t="s">
        <v>81</v>
      </c>
      <c r="AW190" s="14" t="s">
        <v>31</v>
      </c>
      <c r="AX190" s="14" t="s">
        <v>74</v>
      </c>
      <c r="AY190" s="166" t="s">
        <v>160</v>
      </c>
    </row>
    <row r="191" spans="1:65" s="13" customFormat="1" x14ac:dyDescent="0.2">
      <c r="B191" s="159"/>
      <c r="D191" s="155" t="s">
        <v>171</v>
      </c>
      <c r="E191" s="160" t="s">
        <v>1</v>
      </c>
      <c r="F191" s="161" t="s">
        <v>1055</v>
      </c>
      <c r="H191" s="160" t="s">
        <v>1</v>
      </c>
      <c r="L191" s="159"/>
      <c r="M191" s="162"/>
      <c r="N191" s="163"/>
      <c r="O191" s="163"/>
      <c r="P191" s="163"/>
      <c r="Q191" s="163"/>
      <c r="R191" s="163"/>
      <c r="S191" s="163"/>
      <c r="T191" s="164"/>
      <c r="AT191" s="160" t="s">
        <v>171</v>
      </c>
      <c r="AU191" s="160" t="s">
        <v>81</v>
      </c>
      <c r="AV191" s="13" t="s">
        <v>19</v>
      </c>
      <c r="AW191" s="13" t="s">
        <v>31</v>
      </c>
      <c r="AX191" s="13" t="s">
        <v>74</v>
      </c>
      <c r="AY191" s="160" t="s">
        <v>160</v>
      </c>
    </row>
    <row r="192" spans="1:65" s="14" customFormat="1" x14ac:dyDescent="0.2">
      <c r="B192" s="165"/>
      <c r="D192" s="155" t="s">
        <v>171</v>
      </c>
      <c r="E192" s="166" t="s">
        <v>1</v>
      </c>
      <c r="F192" s="167" t="s">
        <v>1056</v>
      </c>
      <c r="H192" s="168">
        <v>3.2149999999999999</v>
      </c>
      <c r="L192" s="165"/>
      <c r="M192" s="169"/>
      <c r="N192" s="170"/>
      <c r="O192" s="170"/>
      <c r="P192" s="170"/>
      <c r="Q192" s="170"/>
      <c r="R192" s="170"/>
      <c r="S192" s="170"/>
      <c r="T192" s="171"/>
      <c r="AT192" s="166" t="s">
        <v>171</v>
      </c>
      <c r="AU192" s="166" t="s">
        <v>81</v>
      </c>
      <c r="AV192" s="14" t="s">
        <v>81</v>
      </c>
      <c r="AW192" s="14" t="s">
        <v>31</v>
      </c>
      <c r="AX192" s="14" t="s">
        <v>74</v>
      </c>
      <c r="AY192" s="166" t="s">
        <v>160</v>
      </c>
    </row>
    <row r="193" spans="1:65" s="15" customFormat="1" x14ac:dyDescent="0.2">
      <c r="B193" s="172"/>
      <c r="D193" s="155" t="s">
        <v>171</v>
      </c>
      <c r="E193" s="173" t="s">
        <v>1</v>
      </c>
      <c r="F193" s="174" t="s">
        <v>176</v>
      </c>
      <c r="H193" s="175">
        <v>64.814999999999998</v>
      </c>
      <c r="L193" s="172"/>
      <c r="M193" s="176"/>
      <c r="N193" s="177"/>
      <c r="O193" s="177"/>
      <c r="P193" s="177"/>
      <c r="Q193" s="177"/>
      <c r="R193" s="177"/>
      <c r="S193" s="177"/>
      <c r="T193" s="178"/>
      <c r="AT193" s="173" t="s">
        <v>171</v>
      </c>
      <c r="AU193" s="173" t="s">
        <v>81</v>
      </c>
      <c r="AV193" s="15" t="s">
        <v>167</v>
      </c>
      <c r="AW193" s="15" t="s">
        <v>31</v>
      </c>
      <c r="AX193" s="15" t="s">
        <v>19</v>
      </c>
      <c r="AY193" s="173" t="s">
        <v>160</v>
      </c>
    </row>
    <row r="194" spans="1:65" s="2" customFormat="1" ht="16.5" customHeight="1" x14ac:dyDescent="0.2">
      <c r="A194" s="30"/>
      <c r="B194" s="142"/>
      <c r="C194" s="187" t="s">
        <v>8</v>
      </c>
      <c r="D194" s="187" t="s">
        <v>291</v>
      </c>
      <c r="E194" s="188" t="s">
        <v>292</v>
      </c>
      <c r="F194" s="189" t="s">
        <v>293</v>
      </c>
      <c r="G194" s="190" t="s">
        <v>245</v>
      </c>
      <c r="H194" s="191">
        <v>98.56</v>
      </c>
      <c r="I194" s="192">
        <v>0</v>
      </c>
      <c r="J194" s="192">
        <f>ROUND(I194*H194,2)</f>
        <v>0</v>
      </c>
      <c r="K194" s="189" t="s">
        <v>166</v>
      </c>
      <c r="L194" s="193"/>
      <c r="M194" s="194" t="s">
        <v>1</v>
      </c>
      <c r="N194" s="195" t="s">
        <v>39</v>
      </c>
      <c r="O194" s="151">
        <v>0</v>
      </c>
      <c r="P194" s="151">
        <f>O194*H194</f>
        <v>0</v>
      </c>
      <c r="Q194" s="151">
        <v>1</v>
      </c>
      <c r="R194" s="151">
        <f>Q194*H194</f>
        <v>98.56</v>
      </c>
      <c r="S194" s="151">
        <v>0</v>
      </c>
      <c r="T194" s="152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3" t="s">
        <v>231</v>
      </c>
      <c r="AT194" s="153" t="s">
        <v>291</v>
      </c>
      <c r="AU194" s="153" t="s">
        <v>81</v>
      </c>
      <c r="AY194" s="18" t="s">
        <v>160</v>
      </c>
      <c r="BE194" s="154">
        <f>IF(N194="základní",J194,0)</f>
        <v>0</v>
      </c>
      <c r="BF194" s="154">
        <f>IF(N194="snížená",J194,0)</f>
        <v>0</v>
      </c>
      <c r="BG194" s="154">
        <f>IF(N194="zákl. přenesená",J194,0)</f>
        <v>0</v>
      </c>
      <c r="BH194" s="154">
        <f>IF(N194="sníž. přenesená",J194,0)</f>
        <v>0</v>
      </c>
      <c r="BI194" s="154">
        <f>IF(N194="nulová",J194,0)</f>
        <v>0</v>
      </c>
      <c r="BJ194" s="18" t="s">
        <v>19</v>
      </c>
      <c r="BK194" s="154">
        <f>ROUND(I194*H194,2)</f>
        <v>0</v>
      </c>
      <c r="BL194" s="18" t="s">
        <v>167</v>
      </c>
      <c r="BM194" s="153" t="s">
        <v>1057</v>
      </c>
    </row>
    <row r="195" spans="1:65" s="2" customFormat="1" x14ac:dyDescent="0.2">
      <c r="A195" s="30"/>
      <c r="B195" s="31"/>
      <c r="C195" s="30"/>
      <c r="D195" s="155" t="s">
        <v>169</v>
      </c>
      <c r="E195" s="30"/>
      <c r="F195" s="156" t="s">
        <v>293</v>
      </c>
      <c r="G195" s="30"/>
      <c r="H195" s="30"/>
      <c r="I195" s="30"/>
      <c r="J195" s="30"/>
      <c r="K195" s="30"/>
      <c r="L195" s="31"/>
      <c r="M195" s="157"/>
      <c r="N195" s="158"/>
      <c r="O195" s="56"/>
      <c r="P195" s="56"/>
      <c r="Q195" s="56"/>
      <c r="R195" s="56"/>
      <c r="S195" s="56"/>
      <c r="T195" s="57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8" t="s">
        <v>169</v>
      </c>
      <c r="AU195" s="18" t="s">
        <v>81</v>
      </c>
    </row>
    <row r="196" spans="1:65" s="14" customFormat="1" x14ac:dyDescent="0.2">
      <c r="B196" s="165"/>
      <c r="D196" s="155" t="s">
        <v>171</v>
      </c>
      <c r="E196" s="166" t="s">
        <v>1</v>
      </c>
      <c r="F196" s="167" t="s">
        <v>1058</v>
      </c>
      <c r="H196" s="168">
        <v>98.56</v>
      </c>
      <c r="L196" s="165"/>
      <c r="M196" s="169"/>
      <c r="N196" s="170"/>
      <c r="O196" s="170"/>
      <c r="P196" s="170"/>
      <c r="Q196" s="170"/>
      <c r="R196" s="170"/>
      <c r="S196" s="170"/>
      <c r="T196" s="171"/>
      <c r="AT196" s="166" t="s">
        <v>171</v>
      </c>
      <c r="AU196" s="166" t="s">
        <v>81</v>
      </c>
      <c r="AV196" s="14" t="s">
        <v>81</v>
      </c>
      <c r="AW196" s="14" t="s">
        <v>31</v>
      </c>
      <c r="AX196" s="14" t="s">
        <v>19</v>
      </c>
      <c r="AY196" s="166" t="s">
        <v>160</v>
      </c>
    </row>
    <row r="197" spans="1:65" s="2" customFormat="1" ht="16.5" customHeight="1" x14ac:dyDescent="0.2">
      <c r="A197" s="30"/>
      <c r="B197" s="142"/>
      <c r="C197" s="187" t="s">
        <v>279</v>
      </c>
      <c r="D197" s="187" t="s">
        <v>291</v>
      </c>
      <c r="E197" s="188" t="s">
        <v>1059</v>
      </c>
      <c r="F197" s="189" t="s">
        <v>1060</v>
      </c>
      <c r="G197" s="190" t="s">
        <v>245</v>
      </c>
      <c r="H197" s="191">
        <v>5.1449999999999996</v>
      </c>
      <c r="I197" s="192">
        <v>0</v>
      </c>
      <c r="J197" s="192">
        <f>ROUND(I197*H197,2)</f>
        <v>0</v>
      </c>
      <c r="K197" s="189" t="s">
        <v>166</v>
      </c>
      <c r="L197" s="193"/>
      <c r="M197" s="194" t="s">
        <v>1</v>
      </c>
      <c r="N197" s="195" t="s">
        <v>39</v>
      </c>
      <c r="O197" s="151">
        <v>0</v>
      </c>
      <c r="P197" s="151">
        <f>O197*H197</f>
        <v>0</v>
      </c>
      <c r="Q197" s="151">
        <v>1</v>
      </c>
      <c r="R197" s="151">
        <f>Q197*H197</f>
        <v>5.1449999999999996</v>
      </c>
      <c r="S197" s="151">
        <v>0</v>
      </c>
      <c r="T197" s="152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3" t="s">
        <v>231</v>
      </c>
      <c r="AT197" s="153" t="s">
        <v>291</v>
      </c>
      <c r="AU197" s="153" t="s">
        <v>81</v>
      </c>
      <c r="AY197" s="18" t="s">
        <v>160</v>
      </c>
      <c r="BE197" s="154">
        <f>IF(N197="základní",J197,0)</f>
        <v>0</v>
      </c>
      <c r="BF197" s="154">
        <f>IF(N197="snížená",J197,0)</f>
        <v>0</v>
      </c>
      <c r="BG197" s="154">
        <f>IF(N197="zákl. přenesená",J197,0)</f>
        <v>0</v>
      </c>
      <c r="BH197" s="154">
        <f>IF(N197="sníž. přenesená",J197,0)</f>
        <v>0</v>
      </c>
      <c r="BI197" s="154">
        <f>IF(N197="nulová",J197,0)</f>
        <v>0</v>
      </c>
      <c r="BJ197" s="18" t="s">
        <v>19</v>
      </c>
      <c r="BK197" s="154">
        <f>ROUND(I197*H197,2)</f>
        <v>0</v>
      </c>
      <c r="BL197" s="18" t="s">
        <v>167</v>
      </c>
      <c r="BM197" s="153" t="s">
        <v>1061</v>
      </c>
    </row>
    <row r="198" spans="1:65" s="2" customFormat="1" x14ac:dyDescent="0.2">
      <c r="A198" s="30"/>
      <c r="B198" s="31"/>
      <c r="C198" s="30"/>
      <c r="D198" s="155" t="s">
        <v>169</v>
      </c>
      <c r="E198" s="30"/>
      <c r="F198" s="156" t="s">
        <v>1060</v>
      </c>
      <c r="G198" s="30"/>
      <c r="H198" s="30"/>
      <c r="I198" s="30"/>
      <c r="J198" s="30"/>
      <c r="K198" s="30"/>
      <c r="L198" s="31"/>
      <c r="M198" s="157"/>
      <c r="N198" s="158"/>
      <c r="O198" s="56"/>
      <c r="P198" s="56"/>
      <c r="Q198" s="56"/>
      <c r="R198" s="56"/>
      <c r="S198" s="56"/>
      <c r="T198" s="57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8" t="s">
        <v>169</v>
      </c>
      <c r="AU198" s="18" t="s">
        <v>81</v>
      </c>
    </row>
    <row r="199" spans="1:65" s="13" customFormat="1" x14ac:dyDescent="0.2">
      <c r="B199" s="159"/>
      <c r="D199" s="155" t="s">
        <v>171</v>
      </c>
      <c r="E199" s="160" t="s">
        <v>1</v>
      </c>
      <c r="F199" s="161" t="s">
        <v>1062</v>
      </c>
      <c r="H199" s="160" t="s">
        <v>1</v>
      </c>
      <c r="L199" s="159"/>
      <c r="M199" s="162"/>
      <c r="N199" s="163"/>
      <c r="O199" s="163"/>
      <c r="P199" s="163"/>
      <c r="Q199" s="163"/>
      <c r="R199" s="163"/>
      <c r="S199" s="163"/>
      <c r="T199" s="164"/>
      <c r="AT199" s="160" t="s">
        <v>171</v>
      </c>
      <c r="AU199" s="160" t="s">
        <v>81</v>
      </c>
      <c r="AV199" s="13" t="s">
        <v>19</v>
      </c>
      <c r="AW199" s="13" t="s">
        <v>31</v>
      </c>
      <c r="AX199" s="13" t="s">
        <v>74</v>
      </c>
      <c r="AY199" s="160" t="s">
        <v>160</v>
      </c>
    </row>
    <row r="200" spans="1:65" s="14" customFormat="1" x14ac:dyDescent="0.2">
      <c r="B200" s="165"/>
      <c r="D200" s="155" t="s">
        <v>171</v>
      </c>
      <c r="E200" s="166" t="s">
        <v>1</v>
      </c>
      <c r="F200" s="167" t="s">
        <v>1063</v>
      </c>
      <c r="H200" s="168">
        <v>5.1449999999999996</v>
      </c>
      <c r="L200" s="165"/>
      <c r="M200" s="169"/>
      <c r="N200" s="170"/>
      <c r="O200" s="170"/>
      <c r="P200" s="170"/>
      <c r="Q200" s="170"/>
      <c r="R200" s="170"/>
      <c r="S200" s="170"/>
      <c r="T200" s="171"/>
      <c r="AT200" s="166" t="s">
        <v>171</v>
      </c>
      <c r="AU200" s="166" t="s">
        <v>81</v>
      </c>
      <c r="AV200" s="14" t="s">
        <v>81</v>
      </c>
      <c r="AW200" s="14" t="s">
        <v>31</v>
      </c>
      <c r="AX200" s="14" t="s">
        <v>74</v>
      </c>
      <c r="AY200" s="166" t="s">
        <v>160</v>
      </c>
    </row>
    <row r="201" spans="1:65" s="15" customFormat="1" x14ac:dyDescent="0.2">
      <c r="B201" s="172"/>
      <c r="D201" s="155" t="s">
        <v>171</v>
      </c>
      <c r="E201" s="173" t="s">
        <v>1</v>
      </c>
      <c r="F201" s="174" t="s">
        <v>176</v>
      </c>
      <c r="H201" s="175">
        <v>5.1449999999999996</v>
      </c>
      <c r="L201" s="172"/>
      <c r="M201" s="176"/>
      <c r="N201" s="177"/>
      <c r="O201" s="177"/>
      <c r="P201" s="177"/>
      <c r="Q201" s="177"/>
      <c r="R201" s="177"/>
      <c r="S201" s="177"/>
      <c r="T201" s="178"/>
      <c r="AT201" s="173" t="s">
        <v>171</v>
      </c>
      <c r="AU201" s="173" t="s">
        <v>81</v>
      </c>
      <c r="AV201" s="15" t="s">
        <v>167</v>
      </c>
      <c r="AW201" s="15" t="s">
        <v>31</v>
      </c>
      <c r="AX201" s="15" t="s">
        <v>19</v>
      </c>
      <c r="AY201" s="173" t="s">
        <v>160</v>
      </c>
    </row>
    <row r="202" spans="1:65" s="2" customFormat="1" ht="16.5" customHeight="1" x14ac:dyDescent="0.2">
      <c r="A202" s="30"/>
      <c r="B202" s="142"/>
      <c r="C202" s="143" t="s">
        <v>290</v>
      </c>
      <c r="D202" s="143" t="s">
        <v>162</v>
      </c>
      <c r="E202" s="144" t="s">
        <v>297</v>
      </c>
      <c r="F202" s="145" t="s">
        <v>298</v>
      </c>
      <c r="G202" s="146" t="s">
        <v>165</v>
      </c>
      <c r="H202" s="147">
        <v>130</v>
      </c>
      <c r="I202" s="148">
        <v>0</v>
      </c>
      <c r="J202" s="148">
        <f>ROUND(I202*H202,2)</f>
        <v>0</v>
      </c>
      <c r="K202" s="145" t="s">
        <v>166</v>
      </c>
      <c r="L202" s="31"/>
      <c r="M202" s="149" t="s">
        <v>1</v>
      </c>
      <c r="N202" s="150" t="s">
        <v>39</v>
      </c>
      <c r="O202" s="151">
        <v>3.5000000000000003E-2</v>
      </c>
      <c r="P202" s="151">
        <f>O202*H202</f>
        <v>4.5500000000000007</v>
      </c>
      <c r="Q202" s="151">
        <v>0</v>
      </c>
      <c r="R202" s="151">
        <f>Q202*H202</f>
        <v>0</v>
      </c>
      <c r="S202" s="151">
        <v>0</v>
      </c>
      <c r="T202" s="152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3" t="s">
        <v>167</v>
      </c>
      <c r="AT202" s="153" t="s">
        <v>162</v>
      </c>
      <c r="AU202" s="153" t="s">
        <v>81</v>
      </c>
      <c r="AY202" s="18" t="s">
        <v>160</v>
      </c>
      <c r="BE202" s="154">
        <f>IF(N202="základní",J202,0)</f>
        <v>0</v>
      </c>
      <c r="BF202" s="154">
        <f>IF(N202="snížená",J202,0)</f>
        <v>0</v>
      </c>
      <c r="BG202" s="154">
        <f>IF(N202="zákl. přenesená",J202,0)</f>
        <v>0</v>
      </c>
      <c r="BH202" s="154">
        <f>IF(N202="sníž. přenesená",J202,0)</f>
        <v>0</v>
      </c>
      <c r="BI202" s="154">
        <f>IF(N202="nulová",J202,0)</f>
        <v>0</v>
      </c>
      <c r="BJ202" s="18" t="s">
        <v>19</v>
      </c>
      <c r="BK202" s="154">
        <f>ROUND(I202*H202,2)</f>
        <v>0</v>
      </c>
      <c r="BL202" s="18" t="s">
        <v>167</v>
      </c>
      <c r="BM202" s="153" t="s">
        <v>1064</v>
      </c>
    </row>
    <row r="203" spans="1:65" s="2" customFormat="1" x14ac:dyDescent="0.2">
      <c r="A203" s="30"/>
      <c r="B203" s="31"/>
      <c r="C203" s="30"/>
      <c r="D203" s="155" t="s">
        <v>169</v>
      </c>
      <c r="E203" s="30"/>
      <c r="F203" s="156" t="s">
        <v>300</v>
      </c>
      <c r="G203" s="30"/>
      <c r="H203" s="30"/>
      <c r="I203" s="30"/>
      <c r="J203" s="30"/>
      <c r="K203" s="30"/>
      <c r="L203" s="31"/>
      <c r="M203" s="157"/>
      <c r="N203" s="158"/>
      <c r="O203" s="56"/>
      <c r="P203" s="56"/>
      <c r="Q203" s="56"/>
      <c r="R203" s="56"/>
      <c r="S203" s="56"/>
      <c r="T203" s="57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T203" s="18" t="s">
        <v>169</v>
      </c>
      <c r="AU203" s="18" t="s">
        <v>81</v>
      </c>
    </row>
    <row r="204" spans="1:65" s="14" customFormat="1" x14ac:dyDescent="0.2">
      <c r="B204" s="165"/>
      <c r="D204" s="155" t="s">
        <v>171</v>
      </c>
      <c r="E204" s="166" t="s">
        <v>1</v>
      </c>
      <c r="F204" s="167" t="s">
        <v>1011</v>
      </c>
      <c r="H204" s="168">
        <v>70</v>
      </c>
      <c r="L204" s="165"/>
      <c r="M204" s="169"/>
      <c r="N204" s="170"/>
      <c r="O204" s="170"/>
      <c r="P204" s="170"/>
      <c r="Q204" s="170"/>
      <c r="R204" s="170"/>
      <c r="S204" s="170"/>
      <c r="T204" s="171"/>
      <c r="AT204" s="166" t="s">
        <v>171</v>
      </c>
      <c r="AU204" s="166" t="s">
        <v>81</v>
      </c>
      <c r="AV204" s="14" t="s">
        <v>81</v>
      </c>
      <c r="AW204" s="14" t="s">
        <v>31</v>
      </c>
      <c r="AX204" s="14" t="s">
        <v>74</v>
      </c>
      <c r="AY204" s="166" t="s">
        <v>160</v>
      </c>
    </row>
    <row r="205" spans="1:65" s="14" customFormat="1" x14ac:dyDescent="0.2">
      <c r="B205" s="165"/>
      <c r="D205" s="155" t="s">
        <v>171</v>
      </c>
      <c r="E205" s="166" t="s">
        <v>1</v>
      </c>
      <c r="F205" s="167" t="s">
        <v>1012</v>
      </c>
      <c r="H205" s="168">
        <v>60</v>
      </c>
      <c r="L205" s="165"/>
      <c r="M205" s="169"/>
      <c r="N205" s="170"/>
      <c r="O205" s="170"/>
      <c r="P205" s="170"/>
      <c r="Q205" s="170"/>
      <c r="R205" s="170"/>
      <c r="S205" s="170"/>
      <c r="T205" s="171"/>
      <c r="AT205" s="166" t="s">
        <v>171</v>
      </c>
      <c r="AU205" s="166" t="s">
        <v>81</v>
      </c>
      <c r="AV205" s="14" t="s">
        <v>81</v>
      </c>
      <c r="AW205" s="14" t="s">
        <v>31</v>
      </c>
      <c r="AX205" s="14" t="s">
        <v>74</v>
      </c>
      <c r="AY205" s="166" t="s">
        <v>160</v>
      </c>
    </row>
    <row r="206" spans="1:65" s="15" customFormat="1" x14ac:dyDescent="0.2">
      <c r="B206" s="172"/>
      <c r="D206" s="155" t="s">
        <v>171</v>
      </c>
      <c r="E206" s="173" t="s">
        <v>1</v>
      </c>
      <c r="F206" s="174" t="s">
        <v>176</v>
      </c>
      <c r="H206" s="175">
        <v>130</v>
      </c>
      <c r="L206" s="172"/>
      <c r="M206" s="176"/>
      <c r="N206" s="177"/>
      <c r="O206" s="177"/>
      <c r="P206" s="177"/>
      <c r="Q206" s="177"/>
      <c r="R206" s="177"/>
      <c r="S206" s="177"/>
      <c r="T206" s="178"/>
      <c r="AT206" s="173" t="s">
        <v>171</v>
      </c>
      <c r="AU206" s="173" t="s">
        <v>81</v>
      </c>
      <c r="AV206" s="15" t="s">
        <v>167</v>
      </c>
      <c r="AW206" s="15" t="s">
        <v>31</v>
      </c>
      <c r="AX206" s="15" t="s">
        <v>19</v>
      </c>
      <c r="AY206" s="173" t="s">
        <v>160</v>
      </c>
    </row>
    <row r="207" spans="1:65" s="2" customFormat="1" ht="24" customHeight="1" x14ac:dyDescent="0.2">
      <c r="A207" s="30"/>
      <c r="B207" s="142"/>
      <c r="C207" s="143" t="s">
        <v>296</v>
      </c>
      <c r="D207" s="143" t="s">
        <v>162</v>
      </c>
      <c r="E207" s="144" t="s">
        <v>304</v>
      </c>
      <c r="F207" s="145" t="s">
        <v>305</v>
      </c>
      <c r="G207" s="146" t="s">
        <v>165</v>
      </c>
      <c r="H207" s="147">
        <v>130</v>
      </c>
      <c r="I207" s="148">
        <v>0</v>
      </c>
      <c r="J207" s="148">
        <f>ROUND(I207*H207,2)</f>
        <v>0</v>
      </c>
      <c r="K207" s="145" t="s">
        <v>166</v>
      </c>
      <c r="L207" s="31"/>
      <c r="M207" s="149" t="s">
        <v>1</v>
      </c>
      <c r="N207" s="150" t="s">
        <v>39</v>
      </c>
      <c r="O207" s="151">
        <v>1.2E-2</v>
      </c>
      <c r="P207" s="151">
        <f>O207*H207</f>
        <v>1.56</v>
      </c>
      <c r="Q207" s="151">
        <v>0</v>
      </c>
      <c r="R207" s="151">
        <f>Q207*H207</f>
        <v>0</v>
      </c>
      <c r="S207" s="151">
        <v>0</v>
      </c>
      <c r="T207" s="152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3" t="s">
        <v>167</v>
      </c>
      <c r="AT207" s="153" t="s">
        <v>162</v>
      </c>
      <c r="AU207" s="153" t="s">
        <v>81</v>
      </c>
      <c r="AY207" s="18" t="s">
        <v>160</v>
      </c>
      <c r="BE207" s="154">
        <f>IF(N207="základní",J207,0)</f>
        <v>0</v>
      </c>
      <c r="BF207" s="154">
        <f>IF(N207="snížená",J207,0)</f>
        <v>0</v>
      </c>
      <c r="BG207" s="154">
        <f>IF(N207="zákl. přenesená",J207,0)</f>
        <v>0</v>
      </c>
      <c r="BH207" s="154">
        <f>IF(N207="sníž. přenesená",J207,0)</f>
        <v>0</v>
      </c>
      <c r="BI207" s="154">
        <f>IF(N207="nulová",J207,0)</f>
        <v>0</v>
      </c>
      <c r="BJ207" s="18" t="s">
        <v>19</v>
      </c>
      <c r="BK207" s="154">
        <f>ROUND(I207*H207,2)</f>
        <v>0</v>
      </c>
      <c r="BL207" s="18" t="s">
        <v>167</v>
      </c>
      <c r="BM207" s="153" t="s">
        <v>1065</v>
      </c>
    </row>
    <row r="208" spans="1:65" s="2" customFormat="1" ht="19.5" x14ac:dyDescent="0.2">
      <c r="A208" s="30"/>
      <c r="B208" s="31"/>
      <c r="C208" s="30"/>
      <c r="D208" s="155" t="s">
        <v>169</v>
      </c>
      <c r="E208" s="30"/>
      <c r="F208" s="156" t="s">
        <v>307</v>
      </c>
      <c r="G208" s="30"/>
      <c r="H208" s="30"/>
      <c r="I208" s="30"/>
      <c r="J208" s="30"/>
      <c r="K208" s="30"/>
      <c r="L208" s="31"/>
      <c r="M208" s="157"/>
      <c r="N208" s="158"/>
      <c r="O208" s="56"/>
      <c r="P208" s="56"/>
      <c r="Q208" s="56"/>
      <c r="R208" s="56"/>
      <c r="S208" s="56"/>
      <c r="T208" s="57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T208" s="18" t="s">
        <v>169</v>
      </c>
      <c r="AU208" s="18" t="s">
        <v>81</v>
      </c>
    </row>
    <row r="209" spans="1:65" s="14" customFormat="1" x14ac:dyDescent="0.2">
      <c r="B209" s="165"/>
      <c r="D209" s="155" t="s">
        <v>171</v>
      </c>
      <c r="E209" s="166" t="s">
        <v>1</v>
      </c>
      <c r="F209" s="167" t="s">
        <v>1066</v>
      </c>
      <c r="H209" s="168">
        <v>130</v>
      </c>
      <c r="L209" s="165"/>
      <c r="M209" s="169"/>
      <c r="N209" s="170"/>
      <c r="O209" s="170"/>
      <c r="P209" s="170"/>
      <c r="Q209" s="170"/>
      <c r="R209" s="170"/>
      <c r="S209" s="170"/>
      <c r="T209" s="171"/>
      <c r="AT209" s="166" t="s">
        <v>171</v>
      </c>
      <c r="AU209" s="166" t="s">
        <v>81</v>
      </c>
      <c r="AV209" s="14" t="s">
        <v>81</v>
      </c>
      <c r="AW209" s="14" t="s">
        <v>31</v>
      </c>
      <c r="AX209" s="14" t="s">
        <v>74</v>
      </c>
      <c r="AY209" s="166" t="s">
        <v>160</v>
      </c>
    </row>
    <row r="210" spans="1:65" s="15" customFormat="1" x14ac:dyDescent="0.2">
      <c r="B210" s="172"/>
      <c r="D210" s="155" t="s">
        <v>171</v>
      </c>
      <c r="E210" s="173" t="s">
        <v>1</v>
      </c>
      <c r="F210" s="174" t="s">
        <v>176</v>
      </c>
      <c r="H210" s="175">
        <v>130</v>
      </c>
      <c r="L210" s="172"/>
      <c r="M210" s="176"/>
      <c r="N210" s="177"/>
      <c r="O210" s="177"/>
      <c r="P210" s="177"/>
      <c r="Q210" s="177"/>
      <c r="R210" s="177"/>
      <c r="S210" s="177"/>
      <c r="T210" s="178"/>
      <c r="AT210" s="173" t="s">
        <v>171</v>
      </c>
      <c r="AU210" s="173" t="s">
        <v>81</v>
      </c>
      <c r="AV210" s="15" t="s">
        <v>167</v>
      </c>
      <c r="AW210" s="15" t="s">
        <v>31</v>
      </c>
      <c r="AX210" s="15" t="s">
        <v>19</v>
      </c>
      <c r="AY210" s="173" t="s">
        <v>160</v>
      </c>
    </row>
    <row r="211" spans="1:65" s="2" customFormat="1" ht="16.5" customHeight="1" x14ac:dyDescent="0.2">
      <c r="A211" s="30"/>
      <c r="B211" s="142"/>
      <c r="C211" s="187" t="s">
        <v>303</v>
      </c>
      <c r="D211" s="187" t="s">
        <v>291</v>
      </c>
      <c r="E211" s="188" t="s">
        <v>309</v>
      </c>
      <c r="F211" s="189" t="s">
        <v>310</v>
      </c>
      <c r="G211" s="190" t="s">
        <v>311</v>
      </c>
      <c r="H211" s="191">
        <v>7.8</v>
      </c>
      <c r="I211" s="192">
        <v>0</v>
      </c>
      <c r="J211" s="192">
        <f>ROUND(I211*H211,2)</f>
        <v>0</v>
      </c>
      <c r="K211" s="189" t="s">
        <v>166</v>
      </c>
      <c r="L211" s="193"/>
      <c r="M211" s="194" t="s">
        <v>1</v>
      </c>
      <c r="N211" s="195" t="s">
        <v>39</v>
      </c>
      <c r="O211" s="151">
        <v>0</v>
      </c>
      <c r="P211" s="151">
        <f>O211*H211</f>
        <v>0</v>
      </c>
      <c r="Q211" s="151">
        <v>1E-3</v>
      </c>
      <c r="R211" s="151">
        <f>Q211*H211</f>
        <v>7.7999999999999996E-3</v>
      </c>
      <c r="S211" s="151">
        <v>0</v>
      </c>
      <c r="T211" s="152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3" t="s">
        <v>231</v>
      </c>
      <c r="AT211" s="153" t="s">
        <v>291</v>
      </c>
      <c r="AU211" s="153" t="s">
        <v>81</v>
      </c>
      <c r="AY211" s="18" t="s">
        <v>160</v>
      </c>
      <c r="BE211" s="154">
        <f>IF(N211="základní",J211,0)</f>
        <v>0</v>
      </c>
      <c r="BF211" s="154">
        <f>IF(N211="snížená",J211,0)</f>
        <v>0</v>
      </c>
      <c r="BG211" s="154">
        <f>IF(N211="zákl. přenesená",J211,0)</f>
        <v>0</v>
      </c>
      <c r="BH211" s="154">
        <f>IF(N211="sníž. přenesená",J211,0)</f>
        <v>0</v>
      </c>
      <c r="BI211" s="154">
        <f>IF(N211="nulová",J211,0)</f>
        <v>0</v>
      </c>
      <c r="BJ211" s="18" t="s">
        <v>19</v>
      </c>
      <c r="BK211" s="154">
        <f>ROUND(I211*H211,2)</f>
        <v>0</v>
      </c>
      <c r="BL211" s="18" t="s">
        <v>167</v>
      </c>
      <c r="BM211" s="153" t="s">
        <v>1067</v>
      </c>
    </row>
    <row r="212" spans="1:65" s="2" customFormat="1" x14ac:dyDescent="0.2">
      <c r="A212" s="30"/>
      <c r="B212" s="31"/>
      <c r="C212" s="30"/>
      <c r="D212" s="155" t="s">
        <v>169</v>
      </c>
      <c r="E212" s="30"/>
      <c r="F212" s="156" t="s">
        <v>310</v>
      </c>
      <c r="G212" s="30"/>
      <c r="H212" s="30"/>
      <c r="I212" s="30"/>
      <c r="J212" s="30"/>
      <c r="K212" s="30"/>
      <c r="L212" s="31"/>
      <c r="M212" s="157"/>
      <c r="N212" s="158"/>
      <c r="O212" s="56"/>
      <c r="P212" s="56"/>
      <c r="Q212" s="56"/>
      <c r="R212" s="56"/>
      <c r="S212" s="56"/>
      <c r="T212" s="57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T212" s="18" t="s">
        <v>169</v>
      </c>
      <c r="AU212" s="18" t="s">
        <v>81</v>
      </c>
    </row>
    <row r="213" spans="1:65" s="14" customFormat="1" x14ac:dyDescent="0.2">
      <c r="B213" s="165"/>
      <c r="D213" s="155" t="s">
        <v>171</v>
      </c>
      <c r="E213" s="166" t="s">
        <v>1</v>
      </c>
      <c r="F213" s="167" t="s">
        <v>1068</v>
      </c>
      <c r="H213" s="168">
        <v>7.8</v>
      </c>
      <c r="L213" s="165"/>
      <c r="M213" s="169"/>
      <c r="N213" s="170"/>
      <c r="O213" s="170"/>
      <c r="P213" s="170"/>
      <c r="Q213" s="170"/>
      <c r="R213" s="170"/>
      <c r="S213" s="170"/>
      <c r="T213" s="171"/>
      <c r="AT213" s="166" t="s">
        <v>171</v>
      </c>
      <c r="AU213" s="166" t="s">
        <v>81</v>
      </c>
      <c r="AV213" s="14" t="s">
        <v>81</v>
      </c>
      <c r="AW213" s="14" t="s">
        <v>31</v>
      </c>
      <c r="AX213" s="14" t="s">
        <v>74</v>
      </c>
      <c r="AY213" s="166" t="s">
        <v>160</v>
      </c>
    </row>
    <row r="214" spans="1:65" s="15" customFormat="1" x14ac:dyDescent="0.2">
      <c r="B214" s="172"/>
      <c r="D214" s="155" t="s">
        <v>171</v>
      </c>
      <c r="E214" s="173" t="s">
        <v>1</v>
      </c>
      <c r="F214" s="174" t="s">
        <v>176</v>
      </c>
      <c r="H214" s="175">
        <v>7.8</v>
      </c>
      <c r="L214" s="172"/>
      <c r="M214" s="176"/>
      <c r="N214" s="177"/>
      <c r="O214" s="177"/>
      <c r="P214" s="177"/>
      <c r="Q214" s="177"/>
      <c r="R214" s="177"/>
      <c r="S214" s="177"/>
      <c r="T214" s="178"/>
      <c r="AT214" s="173" t="s">
        <v>171</v>
      </c>
      <c r="AU214" s="173" t="s">
        <v>81</v>
      </c>
      <c r="AV214" s="15" t="s">
        <v>167</v>
      </c>
      <c r="AW214" s="15" t="s">
        <v>31</v>
      </c>
      <c r="AX214" s="15" t="s">
        <v>19</v>
      </c>
      <c r="AY214" s="173" t="s">
        <v>160</v>
      </c>
    </row>
    <row r="215" spans="1:65" s="2" customFormat="1" ht="24" customHeight="1" x14ac:dyDescent="0.2">
      <c r="A215" s="30"/>
      <c r="B215" s="142"/>
      <c r="C215" s="143" t="s">
        <v>308</v>
      </c>
      <c r="D215" s="143" t="s">
        <v>162</v>
      </c>
      <c r="E215" s="144" t="s">
        <v>794</v>
      </c>
      <c r="F215" s="145" t="s">
        <v>795</v>
      </c>
      <c r="G215" s="146" t="s">
        <v>165</v>
      </c>
      <c r="H215" s="147">
        <v>130</v>
      </c>
      <c r="I215" s="148">
        <v>0</v>
      </c>
      <c r="J215" s="148">
        <f>ROUND(I215*H215,2)</f>
        <v>0</v>
      </c>
      <c r="K215" s="145" t="s">
        <v>166</v>
      </c>
      <c r="L215" s="31"/>
      <c r="M215" s="149" t="s">
        <v>1</v>
      </c>
      <c r="N215" s="150" t="s">
        <v>39</v>
      </c>
      <c r="O215" s="151">
        <v>0.19</v>
      </c>
      <c r="P215" s="151">
        <f>O215*H215</f>
        <v>24.7</v>
      </c>
      <c r="Q215" s="151">
        <v>0</v>
      </c>
      <c r="R215" s="151">
        <f>Q215*H215</f>
        <v>0</v>
      </c>
      <c r="S215" s="151">
        <v>0</v>
      </c>
      <c r="T215" s="152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3" t="s">
        <v>167</v>
      </c>
      <c r="AT215" s="153" t="s">
        <v>162</v>
      </c>
      <c r="AU215" s="153" t="s">
        <v>81</v>
      </c>
      <c r="AY215" s="18" t="s">
        <v>160</v>
      </c>
      <c r="BE215" s="154">
        <f>IF(N215="základní",J215,0)</f>
        <v>0</v>
      </c>
      <c r="BF215" s="154">
        <f>IF(N215="snížená",J215,0)</f>
        <v>0</v>
      </c>
      <c r="BG215" s="154">
        <f>IF(N215="zákl. přenesená",J215,0)</f>
        <v>0</v>
      </c>
      <c r="BH215" s="154">
        <f>IF(N215="sníž. přenesená",J215,0)</f>
        <v>0</v>
      </c>
      <c r="BI215" s="154">
        <f>IF(N215="nulová",J215,0)</f>
        <v>0</v>
      </c>
      <c r="BJ215" s="18" t="s">
        <v>19</v>
      </c>
      <c r="BK215" s="154">
        <f>ROUND(I215*H215,2)</f>
        <v>0</v>
      </c>
      <c r="BL215" s="18" t="s">
        <v>167</v>
      </c>
      <c r="BM215" s="153" t="s">
        <v>1069</v>
      </c>
    </row>
    <row r="216" spans="1:65" s="2" customFormat="1" ht="19.5" x14ac:dyDescent="0.2">
      <c r="A216" s="30"/>
      <c r="B216" s="31"/>
      <c r="C216" s="30"/>
      <c r="D216" s="155" t="s">
        <v>169</v>
      </c>
      <c r="E216" s="30"/>
      <c r="F216" s="156" t="s">
        <v>797</v>
      </c>
      <c r="G216" s="30"/>
      <c r="H216" s="30"/>
      <c r="I216" s="30"/>
      <c r="J216" s="30"/>
      <c r="K216" s="30"/>
      <c r="L216" s="31"/>
      <c r="M216" s="157"/>
      <c r="N216" s="158"/>
      <c r="O216" s="56"/>
      <c r="P216" s="56"/>
      <c r="Q216" s="56"/>
      <c r="R216" s="56"/>
      <c r="S216" s="56"/>
      <c r="T216" s="57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T216" s="18" t="s">
        <v>169</v>
      </c>
      <c r="AU216" s="18" t="s">
        <v>81</v>
      </c>
    </row>
    <row r="217" spans="1:65" s="14" customFormat="1" x14ac:dyDescent="0.2">
      <c r="B217" s="165"/>
      <c r="D217" s="155" t="s">
        <v>171</v>
      </c>
      <c r="E217" s="166" t="s">
        <v>1</v>
      </c>
      <c r="F217" s="167" t="s">
        <v>1066</v>
      </c>
      <c r="H217" s="168">
        <v>130</v>
      </c>
      <c r="L217" s="165"/>
      <c r="M217" s="169"/>
      <c r="N217" s="170"/>
      <c r="O217" s="170"/>
      <c r="P217" s="170"/>
      <c r="Q217" s="170"/>
      <c r="R217" s="170"/>
      <c r="S217" s="170"/>
      <c r="T217" s="171"/>
      <c r="AT217" s="166" t="s">
        <v>171</v>
      </c>
      <c r="AU217" s="166" t="s">
        <v>81</v>
      </c>
      <c r="AV217" s="14" t="s">
        <v>81</v>
      </c>
      <c r="AW217" s="14" t="s">
        <v>31</v>
      </c>
      <c r="AX217" s="14" t="s">
        <v>74</v>
      </c>
      <c r="AY217" s="166" t="s">
        <v>160</v>
      </c>
    </row>
    <row r="218" spans="1:65" s="15" customFormat="1" x14ac:dyDescent="0.2">
      <c r="B218" s="172"/>
      <c r="D218" s="155" t="s">
        <v>171</v>
      </c>
      <c r="E218" s="173" t="s">
        <v>1</v>
      </c>
      <c r="F218" s="174" t="s">
        <v>176</v>
      </c>
      <c r="H218" s="175">
        <v>130</v>
      </c>
      <c r="L218" s="172"/>
      <c r="M218" s="176"/>
      <c r="N218" s="177"/>
      <c r="O218" s="177"/>
      <c r="P218" s="177"/>
      <c r="Q218" s="177"/>
      <c r="R218" s="177"/>
      <c r="S218" s="177"/>
      <c r="T218" s="178"/>
      <c r="AT218" s="173" t="s">
        <v>171</v>
      </c>
      <c r="AU218" s="173" t="s">
        <v>81</v>
      </c>
      <c r="AV218" s="15" t="s">
        <v>167</v>
      </c>
      <c r="AW218" s="15" t="s">
        <v>31</v>
      </c>
      <c r="AX218" s="15" t="s">
        <v>19</v>
      </c>
      <c r="AY218" s="173" t="s">
        <v>160</v>
      </c>
    </row>
    <row r="219" spans="1:65" s="12" customFormat="1" ht="22.9" customHeight="1" x14ac:dyDescent="0.2">
      <c r="B219" s="130"/>
      <c r="D219" s="131" t="s">
        <v>73</v>
      </c>
      <c r="E219" s="140" t="s">
        <v>81</v>
      </c>
      <c r="F219" s="140" t="s">
        <v>318</v>
      </c>
      <c r="J219" s="141">
        <f>BK219</f>
        <v>0</v>
      </c>
      <c r="L219" s="130"/>
      <c r="M219" s="134"/>
      <c r="N219" s="135"/>
      <c r="O219" s="135"/>
      <c r="P219" s="136">
        <f>SUM(P220:P252)</f>
        <v>15.115418999999999</v>
      </c>
      <c r="Q219" s="135"/>
      <c r="R219" s="136">
        <f>SUM(R220:R252)</f>
        <v>8.1011008575999988</v>
      </c>
      <c r="S219" s="135"/>
      <c r="T219" s="137">
        <f>SUM(T220:T252)</f>
        <v>0</v>
      </c>
      <c r="AR219" s="131" t="s">
        <v>19</v>
      </c>
      <c r="AT219" s="138" t="s">
        <v>73</v>
      </c>
      <c r="AU219" s="138" t="s">
        <v>19</v>
      </c>
      <c r="AY219" s="131" t="s">
        <v>160</v>
      </c>
      <c r="BK219" s="139">
        <f>SUM(BK220:BK252)</f>
        <v>0</v>
      </c>
    </row>
    <row r="220" spans="1:65" s="2" customFormat="1" ht="24" customHeight="1" x14ac:dyDescent="0.2">
      <c r="A220" s="30"/>
      <c r="B220" s="142"/>
      <c r="C220" s="143" t="s">
        <v>7</v>
      </c>
      <c r="D220" s="143" t="s">
        <v>162</v>
      </c>
      <c r="E220" s="144" t="s">
        <v>320</v>
      </c>
      <c r="F220" s="145" t="s">
        <v>321</v>
      </c>
      <c r="G220" s="146" t="s">
        <v>165</v>
      </c>
      <c r="H220" s="147">
        <v>62</v>
      </c>
      <c r="I220" s="148">
        <v>0</v>
      </c>
      <c r="J220" s="148">
        <f>ROUND(I220*H220,2)</f>
        <v>0</v>
      </c>
      <c r="K220" s="145" t="s">
        <v>166</v>
      </c>
      <c r="L220" s="31"/>
      <c r="M220" s="149" t="s">
        <v>1</v>
      </c>
      <c r="N220" s="150" t="s">
        <v>39</v>
      </c>
      <c r="O220" s="151">
        <v>7.4999999999999997E-2</v>
      </c>
      <c r="P220" s="151">
        <f>O220*H220</f>
        <v>4.6499999999999995</v>
      </c>
      <c r="Q220" s="151">
        <v>1.6694E-4</v>
      </c>
      <c r="R220" s="151">
        <f>Q220*H220</f>
        <v>1.035028E-2</v>
      </c>
      <c r="S220" s="151">
        <v>0</v>
      </c>
      <c r="T220" s="152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3" t="s">
        <v>167</v>
      </c>
      <c r="AT220" s="153" t="s">
        <v>162</v>
      </c>
      <c r="AU220" s="153" t="s">
        <v>81</v>
      </c>
      <c r="AY220" s="18" t="s">
        <v>160</v>
      </c>
      <c r="BE220" s="154">
        <f>IF(N220="základní",J220,0)</f>
        <v>0</v>
      </c>
      <c r="BF220" s="154">
        <f>IF(N220="snížená",J220,0)</f>
        <v>0</v>
      </c>
      <c r="BG220" s="154">
        <f>IF(N220="zákl. přenesená",J220,0)</f>
        <v>0</v>
      </c>
      <c r="BH220" s="154">
        <f>IF(N220="sníž. přenesená",J220,0)</f>
        <v>0</v>
      </c>
      <c r="BI220" s="154">
        <f>IF(N220="nulová",J220,0)</f>
        <v>0</v>
      </c>
      <c r="BJ220" s="18" t="s">
        <v>19</v>
      </c>
      <c r="BK220" s="154">
        <f>ROUND(I220*H220,2)</f>
        <v>0</v>
      </c>
      <c r="BL220" s="18" t="s">
        <v>167</v>
      </c>
      <c r="BM220" s="153" t="s">
        <v>1070</v>
      </c>
    </row>
    <row r="221" spans="1:65" s="2" customFormat="1" ht="19.5" x14ac:dyDescent="0.2">
      <c r="A221" s="30"/>
      <c r="B221" s="31"/>
      <c r="C221" s="30"/>
      <c r="D221" s="155" t="s">
        <v>169</v>
      </c>
      <c r="E221" s="30"/>
      <c r="F221" s="156" t="s">
        <v>323</v>
      </c>
      <c r="G221" s="30"/>
      <c r="H221" s="30"/>
      <c r="I221" s="30"/>
      <c r="J221" s="30"/>
      <c r="K221" s="30"/>
      <c r="L221" s="31"/>
      <c r="M221" s="157"/>
      <c r="N221" s="158"/>
      <c r="O221" s="56"/>
      <c r="P221" s="56"/>
      <c r="Q221" s="56"/>
      <c r="R221" s="56"/>
      <c r="S221" s="56"/>
      <c r="T221" s="57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T221" s="18" t="s">
        <v>169</v>
      </c>
      <c r="AU221" s="18" t="s">
        <v>81</v>
      </c>
    </row>
    <row r="222" spans="1:65" s="13" customFormat="1" x14ac:dyDescent="0.2">
      <c r="B222" s="159"/>
      <c r="D222" s="155" t="s">
        <v>171</v>
      </c>
      <c r="E222" s="160" t="s">
        <v>1</v>
      </c>
      <c r="F222" s="161" t="s">
        <v>1071</v>
      </c>
      <c r="H222" s="160" t="s">
        <v>1</v>
      </c>
      <c r="L222" s="159"/>
      <c r="M222" s="162"/>
      <c r="N222" s="163"/>
      <c r="O222" s="163"/>
      <c r="P222" s="163"/>
      <c r="Q222" s="163"/>
      <c r="R222" s="163"/>
      <c r="S222" s="163"/>
      <c r="T222" s="164"/>
      <c r="AT222" s="160" t="s">
        <v>171</v>
      </c>
      <c r="AU222" s="160" t="s">
        <v>81</v>
      </c>
      <c r="AV222" s="13" t="s">
        <v>19</v>
      </c>
      <c r="AW222" s="13" t="s">
        <v>31</v>
      </c>
      <c r="AX222" s="13" t="s">
        <v>74</v>
      </c>
      <c r="AY222" s="160" t="s">
        <v>160</v>
      </c>
    </row>
    <row r="223" spans="1:65" s="14" customFormat="1" x14ac:dyDescent="0.2">
      <c r="B223" s="165"/>
      <c r="D223" s="155" t="s">
        <v>171</v>
      </c>
      <c r="E223" s="166" t="s">
        <v>1</v>
      </c>
      <c r="F223" s="167" t="s">
        <v>1072</v>
      </c>
      <c r="H223" s="168">
        <v>62</v>
      </c>
      <c r="L223" s="165"/>
      <c r="M223" s="169"/>
      <c r="N223" s="170"/>
      <c r="O223" s="170"/>
      <c r="P223" s="170"/>
      <c r="Q223" s="170"/>
      <c r="R223" s="170"/>
      <c r="S223" s="170"/>
      <c r="T223" s="171"/>
      <c r="AT223" s="166" t="s">
        <v>171</v>
      </c>
      <c r="AU223" s="166" t="s">
        <v>81</v>
      </c>
      <c r="AV223" s="14" t="s">
        <v>81</v>
      </c>
      <c r="AW223" s="14" t="s">
        <v>31</v>
      </c>
      <c r="AX223" s="14" t="s">
        <v>19</v>
      </c>
      <c r="AY223" s="166" t="s">
        <v>160</v>
      </c>
    </row>
    <row r="224" spans="1:65" s="2" customFormat="1" ht="24" customHeight="1" x14ac:dyDescent="0.2">
      <c r="A224" s="30"/>
      <c r="B224" s="142"/>
      <c r="C224" s="187" t="s">
        <v>319</v>
      </c>
      <c r="D224" s="187" t="s">
        <v>291</v>
      </c>
      <c r="E224" s="188" t="s">
        <v>330</v>
      </c>
      <c r="F224" s="189" t="s">
        <v>331</v>
      </c>
      <c r="G224" s="190" t="s">
        <v>165</v>
      </c>
      <c r="H224" s="191">
        <v>62</v>
      </c>
      <c r="I224" s="192">
        <v>0</v>
      </c>
      <c r="J224" s="192">
        <f>ROUND(I224*H224,2)</f>
        <v>0</v>
      </c>
      <c r="K224" s="189" t="s">
        <v>166</v>
      </c>
      <c r="L224" s="193"/>
      <c r="M224" s="194" t="s">
        <v>1</v>
      </c>
      <c r="N224" s="195" t="s">
        <v>39</v>
      </c>
      <c r="O224" s="151">
        <v>0</v>
      </c>
      <c r="P224" s="151">
        <f>O224*H224</f>
        <v>0</v>
      </c>
      <c r="Q224" s="151">
        <v>5.9999999999999995E-4</v>
      </c>
      <c r="R224" s="151">
        <f>Q224*H224</f>
        <v>3.7199999999999997E-2</v>
      </c>
      <c r="S224" s="151">
        <v>0</v>
      </c>
      <c r="T224" s="152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3" t="s">
        <v>231</v>
      </c>
      <c r="AT224" s="153" t="s">
        <v>291</v>
      </c>
      <c r="AU224" s="153" t="s">
        <v>81</v>
      </c>
      <c r="AY224" s="18" t="s">
        <v>160</v>
      </c>
      <c r="BE224" s="154">
        <f>IF(N224="základní",J224,0)</f>
        <v>0</v>
      </c>
      <c r="BF224" s="154">
        <f>IF(N224="snížená",J224,0)</f>
        <v>0</v>
      </c>
      <c r="BG224" s="154">
        <f>IF(N224="zákl. přenesená",J224,0)</f>
        <v>0</v>
      </c>
      <c r="BH224" s="154">
        <f>IF(N224="sníž. přenesená",J224,0)</f>
        <v>0</v>
      </c>
      <c r="BI224" s="154">
        <f>IF(N224="nulová",J224,0)</f>
        <v>0</v>
      </c>
      <c r="BJ224" s="18" t="s">
        <v>19</v>
      </c>
      <c r="BK224" s="154">
        <f>ROUND(I224*H224,2)</f>
        <v>0</v>
      </c>
      <c r="BL224" s="18" t="s">
        <v>167</v>
      </c>
      <c r="BM224" s="153" t="s">
        <v>1073</v>
      </c>
    </row>
    <row r="225" spans="1:65" s="2" customFormat="1" ht="19.5" x14ac:dyDescent="0.2">
      <c r="A225" s="30"/>
      <c r="B225" s="31"/>
      <c r="C225" s="30"/>
      <c r="D225" s="155" t="s">
        <v>169</v>
      </c>
      <c r="E225" s="30"/>
      <c r="F225" s="156" t="s">
        <v>331</v>
      </c>
      <c r="G225" s="30"/>
      <c r="H225" s="30"/>
      <c r="I225" s="30"/>
      <c r="J225" s="30"/>
      <c r="K225" s="30"/>
      <c r="L225" s="31"/>
      <c r="M225" s="157"/>
      <c r="N225" s="158"/>
      <c r="O225" s="56"/>
      <c r="P225" s="56"/>
      <c r="Q225" s="56"/>
      <c r="R225" s="56"/>
      <c r="S225" s="56"/>
      <c r="T225" s="57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T225" s="18" t="s">
        <v>169</v>
      </c>
      <c r="AU225" s="18" t="s">
        <v>81</v>
      </c>
    </row>
    <row r="226" spans="1:65" s="2" customFormat="1" ht="24" customHeight="1" x14ac:dyDescent="0.2">
      <c r="A226" s="30"/>
      <c r="B226" s="142"/>
      <c r="C226" s="143" t="s">
        <v>329</v>
      </c>
      <c r="D226" s="143" t="s">
        <v>162</v>
      </c>
      <c r="E226" s="144" t="s">
        <v>1074</v>
      </c>
      <c r="F226" s="145" t="s">
        <v>1075</v>
      </c>
      <c r="G226" s="146" t="s">
        <v>179</v>
      </c>
      <c r="H226" s="147">
        <v>0.81899999999999995</v>
      </c>
      <c r="I226" s="148">
        <v>0</v>
      </c>
      <c r="J226" s="148">
        <f>ROUND(I226*H226,2)</f>
        <v>0</v>
      </c>
      <c r="K226" s="145" t="s">
        <v>166</v>
      </c>
      <c r="L226" s="31"/>
      <c r="M226" s="149" t="s">
        <v>1</v>
      </c>
      <c r="N226" s="150" t="s">
        <v>39</v>
      </c>
      <c r="O226" s="151">
        <v>0.98499999999999999</v>
      </c>
      <c r="P226" s="151">
        <f>O226*H226</f>
        <v>0.80671499999999996</v>
      </c>
      <c r="Q226" s="151">
        <v>1.98</v>
      </c>
      <c r="R226" s="151">
        <f>Q226*H226</f>
        <v>1.6216199999999998</v>
      </c>
      <c r="S226" s="151">
        <v>0</v>
      </c>
      <c r="T226" s="152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3" t="s">
        <v>167</v>
      </c>
      <c r="AT226" s="153" t="s">
        <v>162</v>
      </c>
      <c r="AU226" s="153" t="s">
        <v>81</v>
      </c>
      <c r="AY226" s="18" t="s">
        <v>160</v>
      </c>
      <c r="BE226" s="154">
        <f>IF(N226="základní",J226,0)</f>
        <v>0</v>
      </c>
      <c r="BF226" s="154">
        <f>IF(N226="snížená",J226,0)</f>
        <v>0</v>
      </c>
      <c r="BG226" s="154">
        <f>IF(N226="zákl. přenesená",J226,0)</f>
        <v>0</v>
      </c>
      <c r="BH226" s="154">
        <f>IF(N226="sníž. přenesená",J226,0)</f>
        <v>0</v>
      </c>
      <c r="BI226" s="154">
        <f>IF(N226="nulová",J226,0)</f>
        <v>0</v>
      </c>
      <c r="BJ226" s="18" t="s">
        <v>19</v>
      </c>
      <c r="BK226" s="154">
        <f>ROUND(I226*H226,2)</f>
        <v>0</v>
      </c>
      <c r="BL226" s="18" t="s">
        <v>167</v>
      </c>
      <c r="BM226" s="153" t="s">
        <v>1076</v>
      </c>
    </row>
    <row r="227" spans="1:65" s="2" customFormat="1" ht="19.5" x14ac:dyDescent="0.2">
      <c r="A227" s="30"/>
      <c r="B227" s="31"/>
      <c r="C227" s="30"/>
      <c r="D227" s="155" t="s">
        <v>169</v>
      </c>
      <c r="E227" s="30"/>
      <c r="F227" s="156" t="s">
        <v>1077</v>
      </c>
      <c r="G227" s="30"/>
      <c r="H227" s="30"/>
      <c r="I227" s="30"/>
      <c r="J227" s="30"/>
      <c r="K227" s="30"/>
      <c r="L227" s="31"/>
      <c r="M227" s="157"/>
      <c r="N227" s="158"/>
      <c r="O227" s="56"/>
      <c r="P227" s="56"/>
      <c r="Q227" s="56"/>
      <c r="R227" s="56"/>
      <c r="S227" s="56"/>
      <c r="T227" s="57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T227" s="18" t="s">
        <v>169</v>
      </c>
      <c r="AU227" s="18" t="s">
        <v>81</v>
      </c>
    </row>
    <row r="228" spans="1:65" s="13" customFormat="1" x14ac:dyDescent="0.2">
      <c r="B228" s="159"/>
      <c r="D228" s="155" t="s">
        <v>171</v>
      </c>
      <c r="E228" s="160" t="s">
        <v>1</v>
      </c>
      <c r="F228" s="161" t="s">
        <v>1078</v>
      </c>
      <c r="H228" s="160" t="s">
        <v>1</v>
      </c>
      <c r="L228" s="159"/>
      <c r="M228" s="162"/>
      <c r="N228" s="163"/>
      <c r="O228" s="163"/>
      <c r="P228" s="163"/>
      <c r="Q228" s="163"/>
      <c r="R228" s="163"/>
      <c r="S228" s="163"/>
      <c r="T228" s="164"/>
      <c r="AT228" s="160" t="s">
        <v>171</v>
      </c>
      <c r="AU228" s="160" t="s">
        <v>81</v>
      </c>
      <c r="AV228" s="13" t="s">
        <v>19</v>
      </c>
      <c r="AW228" s="13" t="s">
        <v>31</v>
      </c>
      <c r="AX228" s="13" t="s">
        <v>74</v>
      </c>
      <c r="AY228" s="160" t="s">
        <v>160</v>
      </c>
    </row>
    <row r="229" spans="1:65" s="14" customFormat="1" x14ac:dyDescent="0.2">
      <c r="B229" s="165"/>
      <c r="D229" s="155" t="s">
        <v>171</v>
      </c>
      <c r="E229" s="166" t="s">
        <v>1</v>
      </c>
      <c r="F229" s="167" t="s">
        <v>1079</v>
      </c>
      <c r="H229" s="168">
        <v>0.81899999999999995</v>
      </c>
      <c r="L229" s="165"/>
      <c r="M229" s="169"/>
      <c r="N229" s="170"/>
      <c r="O229" s="170"/>
      <c r="P229" s="170"/>
      <c r="Q229" s="170"/>
      <c r="R229" s="170"/>
      <c r="S229" s="170"/>
      <c r="T229" s="171"/>
      <c r="AT229" s="166" t="s">
        <v>171</v>
      </c>
      <c r="AU229" s="166" t="s">
        <v>81</v>
      </c>
      <c r="AV229" s="14" t="s">
        <v>81</v>
      </c>
      <c r="AW229" s="14" t="s">
        <v>31</v>
      </c>
      <c r="AX229" s="14" t="s">
        <v>74</v>
      </c>
      <c r="AY229" s="166" t="s">
        <v>160</v>
      </c>
    </row>
    <row r="230" spans="1:65" s="15" customFormat="1" x14ac:dyDescent="0.2">
      <c r="B230" s="172"/>
      <c r="D230" s="155" t="s">
        <v>171</v>
      </c>
      <c r="E230" s="173" t="s">
        <v>1</v>
      </c>
      <c r="F230" s="174" t="s">
        <v>176</v>
      </c>
      <c r="H230" s="175">
        <v>0.81899999999999995</v>
      </c>
      <c r="L230" s="172"/>
      <c r="M230" s="176"/>
      <c r="N230" s="177"/>
      <c r="O230" s="177"/>
      <c r="P230" s="177"/>
      <c r="Q230" s="177"/>
      <c r="R230" s="177"/>
      <c r="S230" s="177"/>
      <c r="T230" s="178"/>
      <c r="AT230" s="173" t="s">
        <v>171</v>
      </c>
      <c r="AU230" s="173" t="s">
        <v>81</v>
      </c>
      <c r="AV230" s="15" t="s">
        <v>167</v>
      </c>
      <c r="AW230" s="15" t="s">
        <v>31</v>
      </c>
      <c r="AX230" s="15" t="s">
        <v>19</v>
      </c>
      <c r="AY230" s="173" t="s">
        <v>160</v>
      </c>
    </row>
    <row r="231" spans="1:65" s="2" customFormat="1" ht="24" customHeight="1" x14ac:dyDescent="0.2">
      <c r="A231" s="30"/>
      <c r="B231" s="142"/>
      <c r="C231" s="143" t="s">
        <v>333</v>
      </c>
      <c r="D231" s="143" t="s">
        <v>162</v>
      </c>
      <c r="E231" s="144" t="s">
        <v>377</v>
      </c>
      <c r="F231" s="145" t="s">
        <v>378</v>
      </c>
      <c r="G231" s="146" t="s">
        <v>179</v>
      </c>
      <c r="H231" s="147">
        <v>1.5089999999999999</v>
      </c>
      <c r="I231" s="148">
        <v>0</v>
      </c>
      <c r="J231" s="148">
        <f>ROUND(I231*H231,2)</f>
        <v>0</v>
      </c>
      <c r="K231" s="145" t="s">
        <v>166</v>
      </c>
      <c r="L231" s="31"/>
      <c r="M231" s="149" t="s">
        <v>1</v>
      </c>
      <c r="N231" s="150" t="s">
        <v>39</v>
      </c>
      <c r="O231" s="151">
        <v>0.69599999999999995</v>
      </c>
      <c r="P231" s="151">
        <f>O231*H231</f>
        <v>1.0502639999999999</v>
      </c>
      <c r="Q231" s="151">
        <v>2.5359639999999999</v>
      </c>
      <c r="R231" s="151">
        <f>Q231*H231</f>
        <v>3.8267696759999996</v>
      </c>
      <c r="S231" s="151">
        <v>0</v>
      </c>
      <c r="T231" s="152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3" t="s">
        <v>167</v>
      </c>
      <c r="AT231" s="153" t="s">
        <v>162</v>
      </c>
      <c r="AU231" s="153" t="s">
        <v>81</v>
      </c>
      <c r="AY231" s="18" t="s">
        <v>160</v>
      </c>
      <c r="BE231" s="154">
        <f>IF(N231="základní",J231,0)</f>
        <v>0</v>
      </c>
      <c r="BF231" s="154">
        <f>IF(N231="snížená",J231,0)</f>
        <v>0</v>
      </c>
      <c r="BG231" s="154">
        <f>IF(N231="zákl. přenesená",J231,0)</f>
        <v>0</v>
      </c>
      <c r="BH231" s="154">
        <f>IF(N231="sníž. přenesená",J231,0)</f>
        <v>0</v>
      </c>
      <c r="BI231" s="154">
        <f>IF(N231="nulová",J231,0)</f>
        <v>0</v>
      </c>
      <c r="BJ231" s="18" t="s">
        <v>19</v>
      </c>
      <c r="BK231" s="154">
        <f>ROUND(I231*H231,2)</f>
        <v>0</v>
      </c>
      <c r="BL231" s="18" t="s">
        <v>167</v>
      </c>
      <c r="BM231" s="153" t="s">
        <v>1080</v>
      </c>
    </row>
    <row r="232" spans="1:65" s="2" customFormat="1" ht="19.5" x14ac:dyDescent="0.2">
      <c r="A232" s="30"/>
      <c r="B232" s="31"/>
      <c r="C232" s="30"/>
      <c r="D232" s="155" t="s">
        <v>169</v>
      </c>
      <c r="E232" s="30"/>
      <c r="F232" s="156" t="s">
        <v>380</v>
      </c>
      <c r="G232" s="30"/>
      <c r="H232" s="30"/>
      <c r="I232" s="30"/>
      <c r="J232" s="30"/>
      <c r="K232" s="30"/>
      <c r="L232" s="31"/>
      <c r="M232" s="157"/>
      <c r="N232" s="158"/>
      <c r="O232" s="56"/>
      <c r="P232" s="56"/>
      <c r="Q232" s="56"/>
      <c r="R232" s="56"/>
      <c r="S232" s="56"/>
      <c r="T232" s="57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T232" s="18" t="s">
        <v>169</v>
      </c>
      <c r="AU232" s="18" t="s">
        <v>81</v>
      </c>
    </row>
    <row r="233" spans="1:65" s="13" customFormat="1" x14ac:dyDescent="0.2">
      <c r="B233" s="159"/>
      <c r="D233" s="155" t="s">
        <v>171</v>
      </c>
      <c r="E233" s="160" t="s">
        <v>1</v>
      </c>
      <c r="F233" s="161" t="s">
        <v>1081</v>
      </c>
      <c r="H233" s="160" t="s">
        <v>1</v>
      </c>
      <c r="L233" s="159"/>
      <c r="M233" s="162"/>
      <c r="N233" s="163"/>
      <c r="O233" s="163"/>
      <c r="P233" s="163"/>
      <c r="Q233" s="163"/>
      <c r="R233" s="163"/>
      <c r="S233" s="163"/>
      <c r="T233" s="164"/>
      <c r="AT233" s="160" t="s">
        <v>171</v>
      </c>
      <c r="AU233" s="160" t="s">
        <v>81</v>
      </c>
      <c r="AV233" s="13" t="s">
        <v>19</v>
      </c>
      <c r="AW233" s="13" t="s">
        <v>31</v>
      </c>
      <c r="AX233" s="13" t="s">
        <v>74</v>
      </c>
      <c r="AY233" s="160" t="s">
        <v>160</v>
      </c>
    </row>
    <row r="234" spans="1:65" s="14" customFormat="1" x14ac:dyDescent="0.2">
      <c r="B234" s="165"/>
      <c r="D234" s="155" t="s">
        <v>171</v>
      </c>
      <c r="E234" s="166" t="s">
        <v>1</v>
      </c>
      <c r="F234" s="167" t="s">
        <v>1082</v>
      </c>
      <c r="H234" s="168">
        <v>0.64</v>
      </c>
      <c r="L234" s="165"/>
      <c r="M234" s="169"/>
      <c r="N234" s="170"/>
      <c r="O234" s="170"/>
      <c r="P234" s="170"/>
      <c r="Q234" s="170"/>
      <c r="R234" s="170"/>
      <c r="S234" s="170"/>
      <c r="T234" s="171"/>
      <c r="AT234" s="166" t="s">
        <v>171</v>
      </c>
      <c r="AU234" s="166" t="s">
        <v>81</v>
      </c>
      <c r="AV234" s="14" t="s">
        <v>81</v>
      </c>
      <c r="AW234" s="14" t="s">
        <v>31</v>
      </c>
      <c r="AX234" s="14" t="s">
        <v>74</v>
      </c>
      <c r="AY234" s="166" t="s">
        <v>160</v>
      </c>
    </row>
    <row r="235" spans="1:65" s="13" customFormat="1" x14ac:dyDescent="0.2">
      <c r="B235" s="159"/>
      <c r="D235" s="155" t="s">
        <v>171</v>
      </c>
      <c r="E235" s="160" t="s">
        <v>1</v>
      </c>
      <c r="F235" s="161" t="s">
        <v>201</v>
      </c>
      <c r="H235" s="160" t="s">
        <v>1</v>
      </c>
      <c r="L235" s="159"/>
      <c r="M235" s="162"/>
      <c r="N235" s="163"/>
      <c r="O235" s="163"/>
      <c r="P235" s="163"/>
      <c r="Q235" s="163"/>
      <c r="R235" s="163"/>
      <c r="S235" s="163"/>
      <c r="T235" s="164"/>
      <c r="AT235" s="160" t="s">
        <v>171</v>
      </c>
      <c r="AU235" s="160" t="s">
        <v>81</v>
      </c>
      <c r="AV235" s="13" t="s">
        <v>19</v>
      </c>
      <c r="AW235" s="13" t="s">
        <v>31</v>
      </c>
      <c r="AX235" s="13" t="s">
        <v>74</v>
      </c>
      <c r="AY235" s="160" t="s">
        <v>160</v>
      </c>
    </row>
    <row r="236" spans="1:65" s="14" customFormat="1" x14ac:dyDescent="0.2">
      <c r="B236" s="165"/>
      <c r="D236" s="155" t="s">
        <v>171</v>
      </c>
      <c r="E236" s="166" t="s">
        <v>1</v>
      </c>
      <c r="F236" s="167" t="s">
        <v>1083</v>
      </c>
      <c r="H236" s="168">
        <v>0.86899999999999999</v>
      </c>
      <c r="L236" s="165"/>
      <c r="M236" s="169"/>
      <c r="N236" s="170"/>
      <c r="O236" s="170"/>
      <c r="P236" s="170"/>
      <c r="Q236" s="170"/>
      <c r="R236" s="170"/>
      <c r="S236" s="170"/>
      <c r="T236" s="171"/>
      <c r="AT236" s="166" t="s">
        <v>171</v>
      </c>
      <c r="AU236" s="166" t="s">
        <v>81</v>
      </c>
      <c r="AV236" s="14" t="s">
        <v>81</v>
      </c>
      <c r="AW236" s="14" t="s">
        <v>31</v>
      </c>
      <c r="AX236" s="14" t="s">
        <v>74</v>
      </c>
      <c r="AY236" s="166" t="s">
        <v>160</v>
      </c>
    </row>
    <row r="237" spans="1:65" s="15" customFormat="1" x14ac:dyDescent="0.2">
      <c r="B237" s="172"/>
      <c r="D237" s="155" t="s">
        <v>171</v>
      </c>
      <c r="E237" s="173" t="s">
        <v>1</v>
      </c>
      <c r="F237" s="174" t="s">
        <v>176</v>
      </c>
      <c r="H237" s="175">
        <v>1.5089999999999999</v>
      </c>
      <c r="L237" s="172"/>
      <c r="M237" s="176"/>
      <c r="N237" s="177"/>
      <c r="O237" s="177"/>
      <c r="P237" s="177"/>
      <c r="Q237" s="177"/>
      <c r="R237" s="177"/>
      <c r="S237" s="177"/>
      <c r="T237" s="178"/>
      <c r="AT237" s="173" t="s">
        <v>171</v>
      </c>
      <c r="AU237" s="173" t="s">
        <v>81</v>
      </c>
      <c r="AV237" s="15" t="s">
        <v>167</v>
      </c>
      <c r="AW237" s="15" t="s">
        <v>31</v>
      </c>
      <c r="AX237" s="15" t="s">
        <v>19</v>
      </c>
      <c r="AY237" s="173" t="s">
        <v>160</v>
      </c>
    </row>
    <row r="238" spans="1:65" s="2" customFormat="1" ht="16.5" customHeight="1" x14ac:dyDescent="0.2">
      <c r="A238" s="30"/>
      <c r="B238" s="142"/>
      <c r="C238" s="143" t="s">
        <v>344</v>
      </c>
      <c r="D238" s="143" t="s">
        <v>162</v>
      </c>
      <c r="E238" s="144" t="s">
        <v>384</v>
      </c>
      <c r="F238" s="145" t="s">
        <v>385</v>
      </c>
      <c r="G238" s="146" t="s">
        <v>165</v>
      </c>
      <c r="H238" s="147">
        <v>9.24</v>
      </c>
      <c r="I238" s="148">
        <v>0</v>
      </c>
      <c r="J238" s="148">
        <f>ROUND(I238*H238,2)</f>
        <v>0</v>
      </c>
      <c r="K238" s="145" t="s">
        <v>166</v>
      </c>
      <c r="L238" s="31"/>
      <c r="M238" s="149" t="s">
        <v>1</v>
      </c>
      <c r="N238" s="150" t="s">
        <v>39</v>
      </c>
      <c r="O238" s="151">
        <v>0.39700000000000002</v>
      </c>
      <c r="P238" s="151">
        <f>O238*H238</f>
        <v>3.6682800000000002</v>
      </c>
      <c r="Q238" s="151">
        <v>1.4357E-3</v>
      </c>
      <c r="R238" s="151">
        <f>Q238*H238</f>
        <v>1.3265868E-2</v>
      </c>
      <c r="S238" s="151">
        <v>0</v>
      </c>
      <c r="T238" s="152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3" t="s">
        <v>167</v>
      </c>
      <c r="AT238" s="153" t="s">
        <v>162</v>
      </c>
      <c r="AU238" s="153" t="s">
        <v>81</v>
      </c>
      <c r="AY238" s="18" t="s">
        <v>160</v>
      </c>
      <c r="BE238" s="154">
        <f>IF(N238="základní",J238,0)</f>
        <v>0</v>
      </c>
      <c r="BF238" s="154">
        <f>IF(N238="snížená",J238,0)</f>
        <v>0</v>
      </c>
      <c r="BG238" s="154">
        <f>IF(N238="zákl. přenesená",J238,0)</f>
        <v>0</v>
      </c>
      <c r="BH238" s="154">
        <f>IF(N238="sníž. přenesená",J238,0)</f>
        <v>0</v>
      </c>
      <c r="BI238" s="154">
        <f>IF(N238="nulová",J238,0)</f>
        <v>0</v>
      </c>
      <c r="BJ238" s="18" t="s">
        <v>19</v>
      </c>
      <c r="BK238" s="154">
        <f>ROUND(I238*H238,2)</f>
        <v>0</v>
      </c>
      <c r="BL238" s="18" t="s">
        <v>167</v>
      </c>
      <c r="BM238" s="153" t="s">
        <v>1084</v>
      </c>
    </row>
    <row r="239" spans="1:65" s="2" customFormat="1" x14ac:dyDescent="0.2">
      <c r="A239" s="30"/>
      <c r="B239" s="31"/>
      <c r="C239" s="30"/>
      <c r="D239" s="155" t="s">
        <v>169</v>
      </c>
      <c r="E239" s="30"/>
      <c r="F239" s="156" t="s">
        <v>387</v>
      </c>
      <c r="G239" s="30"/>
      <c r="H239" s="30"/>
      <c r="I239" s="30"/>
      <c r="J239" s="30"/>
      <c r="K239" s="30"/>
      <c r="L239" s="31"/>
      <c r="M239" s="157"/>
      <c r="N239" s="158"/>
      <c r="O239" s="56"/>
      <c r="P239" s="56"/>
      <c r="Q239" s="56"/>
      <c r="R239" s="56"/>
      <c r="S239" s="56"/>
      <c r="T239" s="57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8" t="s">
        <v>169</v>
      </c>
      <c r="AU239" s="18" t="s">
        <v>81</v>
      </c>
    </row>
    <row r="240" spans="1:65" s="13" customFormat="1" x14ac:dyDescent="0.2">
      <c r="B240" s="159"/>
      <c r="D240" s="155" t="s">
        <v>171</v>
      </c>
      <c r="E240" s="160" t="s">
        <v>1</v>
      </c>
      <c r="F240" s="161" t="s">
        <v>1081</v>
      </c>
      <c r="H240" s="160" t="s">
        <v>1</v>
      </c>
      <c r="L240" s="159"/>
      <c r="M240" s="162"/>
      <c r="N240" s="163"/>
      <c r="O240" s="163"/>
      <c r="P240" s="163"/>
      <c r="Q240" s="163"/>
      <c r="R240" s="163"/>
      <c r="S240" s="163"/>
      <c r="T240" s="164"/>
      <c r="AT240" s="160" t="s">
        <v>171</v>
      </c>
      <c r="AU240" s="160" t="s">
        <v>81</v>
      </c>
      <c r="AV240" s="13" t="s">
        <v>19</v>
      </c>
      <c r="AW240" s="13" t="s">
        <v>31</v>
      </c>
      <c r="AX240" s="13" t="s">
        <v>74</v>
      </c>
      <c r="AY240" s="160" t="s">
        <v>160</v>
      </c>
    </row>
    <row r="241" spans="1:65" s="14" customFormat="1" x14ac:dyDescent="0.2">
      <c r="B241" s="165"/>
      <c r="D241" s="155" t="s">
        <v>171</v>
      </c>
      <c r="E241" s="166" t="s">
        <v>1</v>
      </c>
      <c r="F241" s="167" t="s">
        <v>1085</v>
      </c>
      <c r="H241" s="168">
        <v>1.6</v>
      </c>
      <c r="L241" s="165"/>
      <c r="M241" s="169"/>
      <c r="N241" s="170"/>
      <c r="O241" s="170"/>
      <c r="P241" s="170"/>
      <c r="Q241" s="170"/>
      <c r="R241" s="170"/>
      <c r="S241" s="170"/>
      <c r="T241" s="171"/>
      <c r="AT241" s="166" t="s">
        <v>171</v>
      </c>
      <c r="AU241" s="166" t="s">
        <v>81</v>
      </c>
      <c r="AV241" s="14" t="s">
        <v>81</v>
      </c>
      <c r="AW241" s="14" t="s">
        <v>31</v>
      </c>
      <c r="AX241" s="14" t="s">
        <v>74</v>
      </c>
      <c r="AY241" s="166" t="s">
        <v>160</v>
      </c>
    </row>
    <row r="242" spans="1:65" s="14" customFormat="1" x14ac:dyDescent="0.2">
      <c r="B242" s="165"/>
      <c r="D242" s="155" t="s">
        <v>171</v>
      </c>
      <c r="E242" s="166" t="s">
        <v>1</v>
      </c>
      <c r="F242" s="167" t="s">
        <v>1086</v>
      </c>
      <c r="H242" s="168">
        <v>1.28</v>
      </c>
      <c r="L242" s="165"/>
      <c r="M242" s="169"/>
      <c r="N242" s="170"/>
      <c r="O242" s="170"/>
      <c r="P242" s="170"/>
      <c r="Q242" s="170"/>
      <c r="R242" s="170"/>
      <c r="S242" s="170"/>
      <c r="T242" s="171"/>
      <c r="AT242" s="166" t="s">
        <v>171</v>
      </c>
      <c r="AU242" s="166" t="s">
        <v>81</v>
      </c>
      <c r="AV242" s="14" t="s">
        <v>81</v>
      </c>
      <c r="AW242" s="14" t="s">
        <v>31</v>
      </c>
      <c r="AX242" s="14" t="s">
        <v>74</v>
      </c>
      <c r="AY242" s="166" t="s">
        <v>160</v>
      </c>
    </row>
    <row r="243" spans="1:65" s="13" customFormat="1" x14ac:dyDescent="0.2">
      <c r="B243" s="159"/>
      <c r="D243" s="155" t="s">
        <v>171</v>
      </c>
      <c r="E243" s="160" t="s">
        <v>1</v>
      </c>
      <c r="F243" s="161" t="s">
        <v>201</v>
      </c>
      <c r="H243" s="160" t="s">
        <v>1</v>
      </c>
      <c r="L243" s="159"/>
      <c r="M243" s="162"/>
      <c r="N243" s="163"/>
      <c r="O243" s="163"/>
      <c r="P243" s="163"/>
      <c r="Q243" s="163"/>
      <c r="R243" s="163"/>
      <c r="S243" s="163"/>
      <c r="T243" s="164"/>
      <c r="AT243" s="160" t="s">
        <v>171</v>
      </c>
      <c r="AU243" s="160" t="s">
        <v>81</v>
      </c>
      <c r="AV243" s="13" t="s">
        <v>19</v>
      </c>
      <c r="AW243" s="13" t="s">
        <v>31</v>
      </c>
      <c r="AX243" s="13" t="s">
        <v>74</v>
      </c>
      <c r="AY243" s="160" t="s">
        <v>160</v>
      </c>
    </row>
    <row r="244" spans="1:65" s="14" customFormat="1" x14ac:dyDescent="0.2">
      <c r="B244" s="165"/>
      <c r="D244" s="155" t="s">
        <v>171</v>
      </c>
      <c r="E244" s="166" t="s">
        <v>1</v>
      </c>
      <c r="F244" s="167" t="s">
        <v>1087</v>
      </c>
      <c r="H244" s="168">
        <v>5.56</v>
      </c>
      <c r="L244" s="165"/>
      <c r="M244" s="169"/>
      <c r="N244" s="170"/>
      <c r="O244" s="170"/>
      <c r="P244" s="170"/>
      <c r="Q244" s="170"/>
      <c r="R244" s="170"/>
      <c r="S244" s="170"/>
      <c r="T244" s="171"/>
      <c r="AT244" s="166" t="s">
        <v>171</v>
      </c>
      <c r="AU244" s="166" t="s">
        <v>81</v>
      </c>
      <c r="AV244" s="14" t="s">
        <v>81</v>
      </c>
      <c r="AW244" s="14" t="s">
        <v>31</v>
      </c>
      <c r="AX244" s="14" t="s">
        <v>74</v>
      </c>
      <c r="AY244" s="166" t="s">
        <v>160</v>
      </c>
    </row>
    <row r="245" spans="1:65" s="14" customFormat="1" x14ac:dyDescent="0.2">
      <c r="B245" s="165"/>
      <c r="D245" s="155" t="s">
        <v>171</v>
      </c>
      <c r="E245" s="166" t="s">
        <v>1</v>
      </c>
      <c r="F245" s="167" t="s">
        <v>1088</v>
      </c>
      <c r="H245" s="168">
        <v>0.8</v>
      </c>
      <c r="L245" s="165"/>
      <c r="M245" s="169"/>
      <c r="N245" s="170"/>
      <c r="O245" s="170"/>
      <c r="P245" s="170"/>
      <c r="Q245" s="170"/>
      <c r="R245" s="170"/>
      <c r="S245" s="170"/>
      <c r="T245" s="171"/>
      <c r="AT245" s="166" t="s">
        <v>171</v>
      </c>
      <c r="AU245" s="166" t="s">
        <v>81</v>
      </c>
      <c r="AV245" s="14" t="s">
        <v>81</v>
      </c>
      <c r="AW245" s="14" t="s">
        <v>31</v>
      </c>
      <c r="AX245" s="14" t="s">
        <v>74</v>
      </c>
      <c r="AY245" s="166" t="s">
        <v>160</v>
      </c>
    </row>
    <row r="246" spans="1:65" s="15" customFormat="1" x14ac:dyDescent="0.2">
      <c r="B246" s="172"/>
      <c r="D246" s="155" t="s">
        <v>171</v>
      </c>
      <c r="E246" s="173" t="s">
        <v>1</v>
      </c>
      <c r="F246" s="174" t="s">
        <v>176</v>
      </c>
      <c r="H246" s="175">
        <v>9.24</v>
      </c>
      <c r="L246" s="172"/>
      <c r="M246" s="176"/>
      <c r="N246" s="177"/>
      <c r="O246" s="177"/>
      <c r="P246" s="177"/>
      <c r="Q246" s="177"/>
      <c r="R246" s="177"/>
      <c r="S246" s="177"/>
      <c r="T246" s="178"/>
      <c r="AT246" s="173" t="s">
        <v>171</v>
      </c>
      <c r="AU246" s="173" t="s">
        <v>81</v>
      </c>
      <c r="AV246" s="15" t="s">
        <v>167</v>
      </c>
      <c r="AW246" s="15" t="s">
        <v>31</v>
      </c>
      <c r="AX246" s="15" t="s">
        <v>19</v>
      </c>
      <c r="AY246" s="173" t="s">
        <v>160</v>
      </c>
    </row>
    <row r="247" spans="1:65" s="2" customFormat="1" ht="16.5" customHeight="1" x14ac:dyDescent="0.2">
      <c r="A247" s="30"/>
      <c r="B247" s="142"/>
      <c r="C247" s="143" t="s">
        <v>351</v>
      </c>
      <c r="D247" s="143" t="s">
        <v>162</v>
      </c>
      <c r="E247" s="144" t="s">
        <v>395</v>
      </c>
      <c r="F247" s="145" t="s">
        <v>396</v>
      </c>
      <c r="G247" s="146" t="s">
        <v>165</v>
      </c>
      <c r="H247" s="147">
        <v>9.24</v>
      </c>
      <c r="I247" s="148">
        <v>0</v>
      </c>
      <c r="J247" s="148">
        <f>ROUND(I247*H247,2)</f>
        <v>0</v>
      </c>
      <c r="K247" s="145" t="s">
        <v>166</v>
      </c>
      <c r="L247" s="31"/>
      <c r="M247" s="149" t="s">
        <v>1</v>
      </c>
      <c r="N247" s="150" t="s">
        <v>39</v>
      </c>
      <c r="O247" s="151">
        <v>0.14399999999999999</v>
      </c>
      <c r="P247" s="151">
        <f>O247*H247</f>
        <v>1.33056</v>
      </c>
      <c r="Q247" s="151">
        <v>3.6000000000000001E-5</v>
      </c>
      <c r="R247" s="151">
        <f>Q247*H247</f>
        <v>3.3264000000000004E-4</v>
      </c>
      <c r="S247" s="151">
        <v>0</v>
      </c>
      <c r="T247" s="152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3" t="s">
        <v>167</v>
      </c>
      <c r="AT247" s="153" t="s">
        <v>162</v>
      </c>
      <c r="AU247" s="153" t="s">
        <v>81</v>
      </c>
      <c r="AY247" s="18" t="s">
        <v>160</v>
      </c>
      <c r="BE247" s="154">
        <f>IF(N247="základní",J247,0)</f>
        <v>0</v>
      </c>
      <c r="BF247" s="154">
        <f>IF(N247="snížená",J247,0)</f>
        <v>0</v>
      </c>
      <c r="BG247" s="154">
        <f>IF(N247="zákl. přenesená",J247,0)</f>
        <v>0</v>
      </c>
      <c r="BH247" s="154">
        <f>IF(N247="sníž. přenesená",J247,0)</f>
        <v>0</v>
      </c>
      <c r="BI247" s="154">
        <f>IF(N247="nulová",J247,0)</f>
        <v>0</v>
      </c>
      <c r="BJ247" s="18" t="s">
        <v>19</v>
      </c>
      <c r="BK247" s="154">
        <f>ROUND(I247*H247,2)</f>
        <v>0</v>
      </c>
      <c r="BL247" s="18" t="s">
        <v>167</v>
      </c>
      <c r="BM247" s="153" t="s">
        <v>1089</v>
      </c>
    </row>
    <row r="248" spans="1:65" s="2" customFormat="1" ht="19.5" x14ac:dyDescent="0.2">
      <c r="A248" s="30"/>
      <c r="B248" s="31"/>
      <c r="C248" s="30"/>
      <c r="D248" s="155" t="s">
        <v>169</v>
      </c>
      <c r="E248" s="30"/>
      <c r="F248" s="156" t="s">
        <v>398</v>
      </c>
      <c r="G248" s="30"/>
      <c r="H248" s="30"/>
      <c r="I248" s="30"/>
      <c r="J248" s="30"/>
      <c r="K248" s="30"/>
      <c r="L248" s="31"/>
      <c r="M248" s="157"/>
      <c r="N248" s="158"/>
      <c r="O248" s="56"/>
      <c r="P248" s="56"/>
      <c r="Q248" s="56"/>
      <c r="R248" s="56"/>
      <c r="S248" s="56"/>
      <c r="T248" s="57"/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T248" s="18" t="s">
        <v>169</v>
      </c>
      <c r="AU248" s="18" t="s">
        <v>81</v>
      </c>
    </row>
    <row r="249" spans="1:65" s="2" customFormat="1" ht="24" customHeight="1" x14ac:dyDescent="0.2">
      <c r="A249" s="30"/>
      <c r="B249" s="142"/>
      <c r="C249" s="143" t="s">
        <v>356</v>
      </c>
      <c r="D249" s="143" t="s">
        <v>162</v>
      </c>
      <c r="E249" s="144" t="s">
        <v>1090</v>
      </c>
      <c r="F249" s="145" t="s">
        <v>1091</v>
      </c>
      <c r="G249" s="146" t="s">
        <v>165</v>
      </c>
      <c r="H249" s="147">
        <v>3.84</v>
      </c>
      <c r="I249" s="148">
        <v>0</v>
      </c>
      <c r="J249" s="148">
        <f>ROUND(I249*H249,2)</f>
        <v>0</v>
      </c>
      <c r="K249" s="145" t="s">
        <v>166</v>
      </c>
      <c r="L249" s="31"/>
      <c r="M249" s="149" t="s">
        <v>1</v>
      </c>
      <c r="N249" s="150" t="s">
        <v>39</v>
      </c>
      <c r="O249" s="151">
        <v>0.94</v>
      </c>
      <c r="P249" s="151">
        <f>O249*H249</f>
        <v>3.6095999999999995</v>
      </c>
      <c r="Q249" s="151">
        <v>0.67488603999999996</v>
      </c>
      <c r="R249" s="151">
        <f>Q249*H249</f>
        <v>2.5915623935999998</v>
      </c>
      <c r="S249" s="151">
        <v>0</v>
      </c>
      <c r="T249" s="152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3" t="s">
        <v>167</v>
      </c>
      <c r="AT249" s="153" t="s">
        <v>162</v>
      </c>
      <c r="AU249" s="153" t="s">
        <v>81</v>
      </c>
      <c r="AY249" s="18" t="s">
        <v>160</v>
      </c>
      <c r="BE249" s="154">
        <f>IF(N249="základní",J249,0)</f>
        <v>0</v>
      </c>
      <c r="BF249" s="154">
        <f>IF(N249="snížená",J249,0)</f>
        <v>0</v>
      </c>
      <c r="BG249" s="154">
        <f>IF(N249="zákl. přenesená",J249,0)</f>
        <v>0</v>
      </c>
      <c r="BH249" s="154">
        <f>IF(N249="sníž. přenesená",J249,0)</f>
        <v>0</v>
      </c>
      <c r="BI249" s="154">
        <f>IF(N249="nulová",J249,0)</f>
        <v>0</v>
      </c>
      <c r="BJ249" s="18" t="s">
        <v>19</v>
      </c>
      <c r="BK249" s="154">
        <f>ROUND(I249*H249,2)</f>
        <v>0</v>
      </c>
      <c r="BL249" s="18" t="s">
        <v>167</v>
      </c>
      <c r="BM249" s="153" t="s">
        <v>1092</v>
      </c>
    </row>
    <row r="250" spans="1:65" s="2" customFormat="1" ht="29.25" x14ac:dyDescent="0.2">
      <c r="A250" s="30"/>
      <c r="B250" s="31"/>
      <c r="C250" s="30"/>
      <c r="D250" s="155" t="s">
        <v>169</v>
      </c>
      <c r="E250" s="30"/>
      <c r="F250" s="156" t="s">
        <v>1093</v>
      </c>
      <c r="G250" s="30"/>
      <c r="H250" s="30"/>
      <c r="I250" s="30"/>
      <c r="J250" s="30"/>
      <c r="K250" s="30"/>
      <c r="L250" s="31"/>
      <c r="M250" s="157"/>
      <c r="N250" s="158"/>
      <c r="O250" s="56"/>
      <c r="P250" s="56"/>
      <c r="Q250" s="56"/>
      <c r="R250" s="56"/>
      <c r="S250" s="56"/>
      <c r="T250" s="57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T250" s="18" t="s">
        <v>169</v>
      </c>
      <c r="AU250" s="18" t="s">
        <v>81</v>
      </c>
    </row>
    <row r="251" spans="1:65" s="13" customFormat="1" x14ac:dyDescent="0.2">
      <c r="B251" s="159"/>
      <c r="D251" s="155" t="s">
        <v>171</v>
      </c>
      <c r="E251" s="160" t="s">
        <v>1</v>
      </c>
      <c r="F251" s="161" t="s">
        <v>1094</v>
      </c>
      <c r="H251" s="160" t="s">
        <v>1</v>
      </c>
      <c r="L251" s="159"/>
      <c r="M251" s="162"/>
      <c r="N251" s="163"/>
      <c r="O251" s="163"/>
      <c r="P251" s="163"/>
      <c r="Q251" s="163"/>
      <c r="R251" s="163"/>
      <c r="S251" s="163"/>
      <c r="T251" s="164"/>
      <c r="AT251" s="160" t="s">
        <v>171</v>
      </c>
      <c r="AU251" s="160" t="s">
        <v>81</v>
      </c>
      <c r="AV251" s="13" t="s">
        <v>19</v>
      </c>
      <c r="AW251" s="13" t="s">
        <v>31</v>
      </c>
      <c r="AX251" s="13" t="s">
        <v>74</v>
      </c>
      <c r="AY251" s="160" t="s">
        <v>160</v>
      </c>
    </row>
    <row r="252" spans="1:65" s="14" customFormat="1" x14ac:dyDescent="0.2">
      <c r="B252" s="165"/>
      <c r="D252" s="155" t="s">
        <v>171</v>
      </c>
      <c r="E252" s="166" t="s">
        <v>1</v>
      </c>
      <c r="F252" s="167" t="s">
        <v>1095</v>
      </c>
      <c r="H252" s="168">
        <v>3.84</v>
      </c>
      <c r="L252" s="165"/>
      <c r="M252" s="169"/>
      <c r="N252" s="170"/>
      <c r="O252" s="170"/>
      <c r="P252" s="170"/>
      <c r="Q252" s="170"/>
      <c r="R252" s="170"/>
      <c r="S252" s="170"/>
      <c r="T252" s="171"/>
      <c r="AT252" s="166" t="s">
        <v>171</v>
      </c>
      <c r="AU252" s="166" t="s">
        <v>81</v>
      </c>
      <c r="AV252" s="14" t="s">
        <v>81</v>
      </c>
      <c r="AW252" s="14" t="s">
        <v>31</v>
      </c>
      <c r="AX252" s="14" t="s">
        <v>19</v>
      </c>
      <c r="AY252" s="166" t="s">
        <v>160</v>
      </c>
    </row>
    <row r="253" spans="1:65" s="12" customFormat="1" ht="22.9" customHeight="1" x14ac:dyDescent="0.2">
      <c r="B253" s="130"/>
      <c r="D253" s="131" t="s">
        <v>73</v>
      </c>
      <c r="E253" s="140" t="s">
        <v>183</v>
      </c>
      <c r="F253" s="140" t="s">
        <v>399</v>
      </c>
      <c r="J253" s="141">
        <f>BK253</f>
        <v>0</v>
      </c>
      <c r="L253" s="130"/>
      <c r="M253" s="134"/>
      <c r="N253" s="135"/>
      <c r="O253" s="135"/>
      <c r="P253" s="136">
        <f>SUM(P254:P258)</f>
        <v>14.733810000000002</v>
      </c>
      <c r="Q253" s="135"/>
      <c r="R253" s="136">
        <f>SUM(R254:R258)</f>
        <v>6.5538774000000002</v>
      </c>
      <c r="S253" s="135"/>
      <c r="T253" s="137">
        <f>SUM(T254:T258)</f>
        <v>0</v>
      </c>
      <c r="AR253" s="131" t="s">
        <v>19</v>
      </c>
      <c r="AT253" s="138" t="s">
        <v>73</v>
      </c>
      <c r="AU253" s="138" t="s">
        <v>19</v>
      </c>
      <c r="AY253" s="131" t="s">
        <v>160</v>
      </c>
      <c r="BK253" s="139">
        <f>SUM(BK254:BK258)</f>
        <v>0</v>
      </c>
    </row>
    <row r="254" spans="1:65" s="2" customFormat="1" ht="24" customHeight="1" x14ac:dyDescent="0.2">
      <c r="A254" s="30"/>
      <c r="B254" s="142"/>
      <c r="C254" s="143" t="s">
        <v>362</v>
      </c>
      <c r="D254" s="143" t="s">
        <v>162</v>
      </c>
      <c r="E254" s="144" t="s">
        <v>1096</v>
      </c>
      <c r="F254" s="145" t="s">
        <v>1097</v>
      </c>
      <c r="G254" s="146" t="s">
        <v>179</v>
      </c>
      <c r="H254" s="147">
        <v>4.41</v>
      </c>
      <c r="I254" s="148">
        <v>0</v>
      </c>
      <c r="J254" s="148">
        <f>ROUND(I254*H254,2)</f>
        <v>0</v>
      </c>
      <c r="K254" s="145" t="s">
        <v>166</v>
      </c>
      <c r="L254" s="31"/>
      <c r="M254" s="149" t="s">
        <v>1</v>
      </c>
      <c r="N254" s="150" t="s">
        <v>39</v>
      </c>
      <c r="O254" s="151">
        <v>3.3410000000000002</v>
      </c>
      <c r="P254" s="151">
        <f>O254*H254</f>
        <v>14.733810000000002</v>
      </c>
      <c r="Q254" s="151">
        <v>1.48614</v>
      </c>
      <c r="R254" s="151">
        <f>Q254*H254</f>
        <v>6.5538774000000002</v>
      </c>
      <c r="S254" s="151">
        <v>0</v>
      </c>
      <c r="T254" s="152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3" t="s">
        <v>167</v>
      </c>
      <c r="AT254" s="153" t="s">
        <v>162</v>
      </c>
      <c r="AU254" s="153" t="s">
        <v>81</v>
      </c>
      <c r="AY254" s="18" t="s">
        <v>160</v>
      </c>
      <c r="BE254" s="154">
        <f>IF(N254="základní",J254,0)</f>
        <v>0</v>
      </c>
      <c r="BF254" s="154">
        <f>IF(N254="snížená",J254,0)</f>
        <v>0</v>
      </c>
      <c r="BG254" s="154">
        <f>IF(N254="zákl. přenesená",J254,0)</f>
        <v>0</v>
      </c>
      <c r="BH254" s="154">
        <f>IF(N254="sníž. přenesená",J254,0)</f>
        <v>0</v>
      </c>
      <c r="BI254" s="154">
        <f>IF(N254="nulová",J254,0)</f>
        <v>0</v>
      </c>
      <c r="BJ254" s="18" t="s">
        <v>19</v>
      </c>
      <c r="BK254" s="154">
        <f>ROUND(I254*H254,2)</f>
        <v>0</v>
      </c>
      <c r="BL254" s="18" t="s">
        <v>167</v>
      </c>
      <c r="BM254" s="153" t="s">
        <v>1098</v>
      </c>
    </row>
    <row r="255" spans="1:65" s="2" customFormat="1" ht="19.5" x14ac:dyDescent="0.2">
      <c r="A255" s="30"/>
      <c r="B255" s="31"/>
      <c r="C255" s="30"/>
      <c r="D255" s="155" t="s">
        <v>169</v>
      </c>
      <c r="E255" s="30"/>
      <c r="F255" s="156" t="s">
        <v>1099</v>
      </c>
      <c r="G255" s="30"/>
      <c r="H255" s="30"/>
      <c r="I255" s="30"/>
      <c r="J255" s="30"/>
      <c r="K255" s="30"/>
      <c r="L255" s="31"/>
      <c r="M255" s="157"/>
      <c r="N255" s="158"/>
      <c r="O255" s="56"/>
      <c r="P255" s="56"/>
      <c r="Q255" s="56"/>
      <c r="R255" s="56"/>
      <c r="S255" s="56"/>
      <c r="T255" s="57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T255" s="18" t="s">
        <v>169</v>
      </c>
      <c r="AU255" s="18" t="s">
        <v>81</v>
      </c>
    </row>
    <row r="256" spans="1:65" s="13" customFormat="1" x14ac:dyDescent="0.2">
      <c r="B256" s="159"/>
      <c r="D256" s="155" t="s">
        <v>171</v>
      </c>
      <c r="E256" s="160" t="s">
        <v>1</v>
      </c>
      <c r="F256" s="161" t="s">
        <v>1100</v>
      </c>
      <c r="H256" s="160" t="s">
        <v>1</v>
      </c>
      <c r="L256" s="159"/>
      <c r="M256" s="162"/>
      <c r="N256" s="163"/>
      <c r="O256" s="163"/>
      <c r="P256" s="163"/>
      <c r="Q256" s="163"/>
      <c r="R256" s="163"/>
      <c r="S256" s="163"/>
      <c r="T256" s="164"/>
      <c r="AT256" s="160" t="s">
        <v>171</v>
      </c>
      <c r="AU256" s="160" t="s">
        <v>81</v>
      </c>
      <c r="AV256" s="13" t="s">
        <v>19</v>
      </c>
      <c r="AW256" s="13" t="s">
        <v>31</v>
      </c>
      <c r="AX256" s="13" t="s">
        <v>74</v>
      </c>
      <c r="AY256" s="160" t="s">
        <v>160</v>
      </c>
    </row>
    <row r="257" spans="1:65" s="14" customFormat="1" x14ac:dyDescent="0.2">
      <c r="B257" s="165"/>
      <c r="D257" s="155" t="s">
        <v>171</v>
      </c>
      <c r="E257" s="166" t="s">
        <v>1</v>
      </c>
      <c r="F257" s="167" t="s">
        <v>1101</v>
      </c>
      <c r="H257" s="168">
        <v>4.41</v>
      </c>
      <c r="L257" s="165"/>
      <c r="M257" s="169"/>
      <c r="N257" s="170"/>
      <c r="O257" s="170"/>
      <c r="P257" s="170"/>
      <c r="Q257" s="170"/>
      <c r="R257" s="170"/>
      <c r="S257" s="170"/>
      <c r="T257" s="171"/>
      <c r="AT257" s="166" t="s">
        <v>171</v>
      </c>
      <c r="AU257" s="166" t="s">
        <v>81</v>
      </c>
      <c r="AV257" s="14" t="s">
        <v>81</v>
      </c>
      <c r="AW257" s="14" t="s">
        <v>31</v>
      </c>
      <c r="AX257" s="14" t="s">
        <v>74</v>
      </c>
      <c r="AY257" s="166" t="s">
        <v>160</v>
      </c>
    </row>
    <row r="258" spans="1:65" s="15" customFormat="1" x14ac:dyDescent="0.2">
      <c r="B258" s="172"/>
      <c r="D258" s="155" t="s">
        <v>171</v>
      </c>
      <c r="E258" s="173" t="s">
        <v>1</v>
      </c>
      <c r="F258" s="174" t="s">
        <v>176</v>
      </c>
      <c r="H258" s="175">
        <v>4.41</v>
      </c>
      <c r="L258" s="172"/>
      <c r="M258" s="176"/>
      <c r="N258" s="177"/>
      <c r="O258" s="177"/>
      <c r="P258" s="177"/>
      <c r="Q258" s="177"/>
      <c r="R258" s="177"/>
      <c r="S258" s="177"/>
      <c r="T258" s="178"/>
      <c r="AT258" s="173" t="s">
        <v>171</v>
      </c>
      <c r="AU258" s="173" t="s">
        <v>81</v>
      </c>
      <c r="AV258" s="15" t="s">
        <v>167</v>
      </c>
      <c r="AW258" s="15" t="s">
        <v>31</v>
      </c>
      <c r="AX258" s="15" t="s">
        <v>19</v>
      </c>
      <c r="AY258" s="173" t="s">
        <v>160</v>
      </c>
    </row>
    <row r="259" spans="1:65" s="12" customFormat="1" ht="22.9" customHeight="1" x14ac:dyDescent="0.2">
      <c r="B259" s="130"/>
      <c r="D259" s="131" t="s">
        <v>73</v>
      </c>
      <c r="E259" s="140" t="s">
        <v>167</v>
      </c>
      <c r="F259" s="140" t="s">
        <v>457</v>
      </c>
      <c r="J259" s="141">
        <f>BK259</f>
        <v>0</v>
      </c>
      <c r="L259" s="130"/>
      <c r="M259" s="134"/>
      <c r="N259" s="135"/>
      <c r="O259" s="135"/>
      <c r="P259" s="136">
        <f>SUM(P260:P286)</f>
        <v>50.850747999999996</v>
      </c>
      <c r="Q259" s="135"/>
      <c r="R259" s="136">
        <f>SUM(R260:R286)</f>
        <v>16.830547348</v>
      </c>
      <c r="S259" s="135"/>
      <c r="T259" s="137">
        <f>SUM(T260:T286)</f>
        <v>0</v>
      </c>
      <c r="AR259" s="131" t="s">
        <v>19</v>
      </c>
      <c r="AT259" s="138" t="s">
        <v>73</v>
      </c>
      <c r="AU259" s="138" t="s">
        <v>19</v>
      </c>
      <c r="AY259" s="131" t="s">
        <v>160</v>
      </c>
      <c r="BK259" s="139">
        <f>SUM(BK260:BK286)</f>
        <v>0</v>
      </c>
    </row>
    <row r="260" spans="1:65" s="2" customFormat="1" ht="24" customHeight="1" x14ac:dyDescent="0.2">
      <c r="A260" s="30"/>
      <c r="B260" s="142"/>
      <c r="C260" s="143" t="s">
        <v>369</v>
      </c>
      <c r="D260" s="143" t="s">
        <v>162</v>
      </c>
      <c r="E260" s="144" t="s">
        <v>1102</v>
      </c>
      <c r="F260" s="145" t="s">
        <v>1103</v>
      </c>
      <c r="G260" s="146" t="s">
        <v>186</v>
      </c>
      <c r="H260" s="147">
        <v>9.0500000000000007</v>
      </c>
      <c r="I260" s="148">
        <v>0</v>
      </c>
      <c r="J260" s="148">
        <f>ROUND(I260*H260,2)</f>
        <v>0</v>
      </c>
      <c r="K260" s="145" t="s">
        <v>1</v>
      </c>
      <c r="L260" s="31"/>
      <c r="M260" s="149" t="s">
        <v>1</v>
      </c>
      <c r="N260" s="150" t="s">
        <v>39</v>
      </c>
      <c r="O260" s="151">
        <v>1.1879999999999999</v>
      </c>
      <c r="P260" s="151">
        <f>O260*H260</f>
        <v>10.7514</v>
      </c>
      <c r="Q260" s="151">
        <v>5.8E-4</v>
      </c>
      <c r="R260" s="151">
        <f>Q260*H260</f>
        <v>5.2490000000000002E-3</v>
      </c>
      <c r="S260" s="151">
        <v>0</v>
      </c>
      <c r="T260" s="152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3" t="s">
        <v>597</v>
      </c>
      <c r="AT260" s="153" t="s">
        <v>162</v>
      </c>
      <c r="AU260" s="153" t="s">
        <v>81</v>
      </c>
      <c r="AY260" s="18" t="s">
        <v>160</v>
      </c>
      <c r="BE260" s="154">
        <f>IF(N260="základní",J260,0)</f>
        <v>0</v>
      </c>
      <c r="BF260" s="154">
        <f>IF(N260="snížená",J260,0)</f>
        <v>0</v>
      </c>
      <c r="BG260" s="154">
        <f>IF(N260="zákl. přenesená",J260,0)</f>
        <v>0</v>
      </c>
      <c r="BH260" s="154">
        <f>IF(N260="sníž. přenesená",J260,0)</f>
        <v>0</v>
      </c>
      <c r="BI260" s="154">
        <f>IF(N260="nulová",J260,0)</f>
        <v>0</v>
      </c>
      <c r="BJ260" s="18" t="s">
        <v>19</v>
      </c>
      <c r="BK260" s="154">
        <f>ROUND(I260*H260,2)</f>
        <v>0</v>
      </c>
      <c r="BL260" s="18" t="s">
        <v>597</v>
      </c>
      <c r="BM260" s="153" t="s">
        <v>1104</v>
      </c>
    </row>
    <row r="261" spans="1:65" s="2" customFormat="1" ht="19.5" x14ac:dyDescent="0.2">
      <c r="A261" s="30"/>
      <c r="B261" s="31"/>
      <c r="C261" s="30"/>
      <c r="D261" s="155" t="s">
        <v>169</v>
      </c>
      <c r="E261" s="30"/>
      <c r="F261" s="156" t="s">
        <v>1103</v>
      </c>
      <c r="G261" s="30"/>
      <c r="H261" s="30"/>
      <c r="I261" s="30"/>
      <c r="J261" s="30"/>
      <c r="K261" s="30"/>
      <c r="L261" s="31"/>
      <c r="M261" s="157"/>
      <c r="N261" s="158"/>
      <c r="O261" s="56"/>
      <c r="P261" s="56"/>
      <c r="Q261" s="56"/>
      <c r="R261" s="56"/>
      <c r="S261" s="56"/>
      <c r="T261" s="57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T261" s="18" t="s">
        <v>169</v>
      </c>
      <c r="AU261" s="18" t="s">
        <v>81</v>
      </c>
    </row>
    <row r="262" spans="1:65" s="2" customFormat="1" ht="16.5" customHeight="1" x14ac:dyDescent="0.2">
      <c r="A262" s="30"/>
      <c r="B262" s="142"/>
      <c r="C262" s="143" t="s">
        <v>376</v>
      </c>
      <c r="D262" s="143" t="s">
        <v>162</v>
      </c>
      <c r="E262" s="144" t="s">
        <v>465</v>
      </c>
      <c r="F262" s="145" t="s">
        <v>466</v>
      </c>
      <c r="G262" s="146" t="s">
        <v>179</v>
      </c>
      <c r="H262" s="147">
        <v>8.4</v>
      </c>
      <c r="I262" s="148">
        <v>0</v>
      </c>
      <c r="J262" s="148">
        <f>ROUND(I262*H262,2)</f>
        <v>0</v>
      </c>
      <c r="K262" s="145" t="s">
        <v>166</v>
      </c>
      <c r="L262" s="31"/>
      <c r="M262" s="149" t="s">
        <v>1</v>
      </c>
      <c r="N262" s="150" t="s">
        <v>39</v>
      </c>
      <c r="O262" s="151">
        <v>1.3029999999999999</v>
      </c>
      <c r="P262" s="151">
        <f>O262*H262</f>
        <v>10.9452</v>
      </c>
      <c r="Q262" s="151">
        <v>0</v>
      </c>
      <c r="R262" s="151">
        <f>Q262*H262</f>
        <v>0</v>
      </c>
      <c r="S262" s="151">
        <v>0</v>
      </c>
      <c r="T262" s="152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3" t="s">
        <v>167</v>
      </c>
      <c r="AT262" s="153" t="s">
        <v>162</v>
      </c>
      <c r="AU262" s="153" t="s">
        <v>81</v>
      </c>
      <c r="AY262" s="18" t="s">
        <v>160</v>
      </c>
      <c r="BE262" s="154">
        <f>IF(N262="základní",J262,0)</f>
        <v>0</v>
      </c>
      <c r="BF262" s="154">
        <f>IF(N262="snížená",J262,0)</f>
        <v>0</v>
      </c>
      <c r="BG262" s="154">
        <f>IF(N262="zákl. přenesená",J262,0)</f>
        <v>0</v>
      </c>
      <c r="BH262" s="154">
        <f>IF(N262="sníž. přenesená",J262,0)</f>
        <v>0</v>
      </c>
      <c r="BI262" s="154">
        <f>IF(N262="nulová",J262,0)</f>
        <v>0</v>
      </c>
      <c r="BJ262" s="18" t="s">
        <v>19</v>
      </c>
      <c r="BK262" s="154">
        <f>ROUND(I262*H262,2)</f>
        <v>0</v>
      </c>
      <c r="BL262" s="18" t="s">
        <v>167</v>
      </c>
      <c r="BM262" s="153" t="s">
        <v>1105</v>
      </c>
    </row>
    <row r="263" spans="1:65" s="2" customFormat="1" ht="19.5" x14ac:dyDescent="0.2">
      <c r="A263" s="30"/>
      <c r="B263" s="31"/>
      <c r="C263" s="30"/>
      <c r="D263" s="155" t="s">
        <v>169</v>
      </c>
      <c r="E263" s="30"/>
      <c r="F263" s="156" t="s">
        <v>468</v>
      </c>
      <c r="G263" s="30"/>
      <c r="H263" s="30"/>
      <c r="I263" s="30"/>
      <c r="J263" s="30"/>
      <c r="K263" s="30"/>
      <c r="L263" s="31"/>
      <c r="M263" s="157"/>
      <c r="N263" s="158"/>
      <c r="O263" s="56"/>
      <c r="P263" s="56"/>
      <c r="Q263" s="56"/>
      <c r="R263" s="56"/>
      <c r="S263" s="56"/>
      <c r="T263" s="57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T263" s="18" t="s">
        <v>169</v>
      </c>
      <c r="AU263" s="18" t="s">
        <v>81</v>
      </c>
    </row>
    <row r="264" spans="1:65" s="13" customFormat="1" x14ac:dyDescent="0.2">
      <c r="B264" s="159"/>
      <c r="D264" s="155" t="s">
        <v>171</v>
      </c>
      <c r="E264" s="160" t="s">
        <v>1</v>
      </c>
      <c r="F264" s="161" t="s">
        <v>826</v>
      </c>
      <c r="H264" s="160" t="s">
        <v>1</v>
      </c>
      <c r="L264" s="159"/>
      <c r="M264" s="162"/>
      <c r="N264" s="163"/>
      <c r="O264" s="163"/>
      <c r="P264" s="163"/>
      <c r="Q264" s="163"/>
      <c r="R264" s="163"/>
      <c r="S264" s="163"/>
      <c r="T264" s="164"/>
      <c r="AT264" s="160" t="s">
        <v>171</v>
      </c>
      <c r="AU264" s="160" t="s">
        <v>81</v>
      </c>
      <c r="AV264" s="13" t="s">
        <v>19</v>
      </c>
      <c r="AW264" s="13" t="s">
        <v>31</v>
      </c>
      <c r="AX264" s="13" t="s">
        <v>74</v>
      </c>
      <c r="AY264" s="160" t="s">
        <v>160</v>
      </c>
    </row>
    <row r="265" spans="1:65" s="14" customFormat="1" x14ac:dyDescent="0.2">
      <c r="B265" s="165"/>
      <c r="D265" s="155" t="s">
        <v>171</v>
      </c>
      <c r="E265" s="166" t="s">
        <v>1</v>
      </c>
      <c r="F265" s="167" t="s">
        <v>827</v>
      </c>
      <c r="H265" s="168">
        <v>8.4</v>
      </c>
      <c r="L265" s="165"/>
      <c r="M265" s="169"/>
      <c r="N265" s="170"/>
      <c r="O265" s="170"/>
      <c r="P265" s="170"/>
      <c r="Q265" s="170"/>
      <c r="R265" s="170"/>
      <c r="S265" s="170"/>
      <c r="T265" s="171"/>
      <c r="AT265" s="166" t="s">
        <v>171</v>
      </c>
      <c r="AU265" s="166" t="s">
        <v>81</v>
      </c>
      <c r="AV265" s="14" t="s">
        <v>81</v>
      </c>
      <c r="AW265" s="14" t="s">
        <v>31</v>
      </c>
      <c r="AX265" s="14" t="s">
        <v>19</v>
      </c>
      <c r="AY265" s="166" t="s">
        <v>160</v>
      </c>
    </row>
    <row r="266" spans="1:65" s="2" customFormat="1" ht="24" customHeight="1" x14ac:dyDescent="0.2">
      <c r="A266" s="30"/>
      <c r="B266" s="142"/>
      <c r="C266" s="143" t="s">
        <v>383</v>
      </c>
      <c r="D266" s="143" t="s">
        <v>162</v>
      </c>
      <c r="E266" s="144" t="s">
        <v>474</v>
      </c>
      <c r="F266" s="145" t="s">
        <v>475</v>
      </c>
      <c r="G266" s="146" t="s">
        <v>165</v>
      </c>
      <c r="H266" s="147">
        <v>14.03</v>
      </c>
      <c r="I266" s="148">
        <v>0</v>
      </c>
      <c r="J266" s="148">
        <f>ROUND(I266*H266,2)</f>
        <v>0</v>
      </c>
      <c r="K266" s="145" t="s">
        <v>166</v>
      </c>
      <c r="L266" s="31"/>
      <c r="M266" s="149" t="s">
        <v>1</v>
      </c>
      <c r="N266" s="150" t="s">
        <v>39</v>
      </c>
      <c r="O266" s="151">
        <v>0.05</v>
      </c>
      <c r="P266" s="151">
        <f>O266*H266</f>
        <v>0.70150000000000001</v>
      </c>
      <c r="Q266" s="151">
        <v>0.16192000000000001</v>
      </c>
      <c r="R266" s="151">
        <f>Q266*H266</f>
        <v>2.2717375999999998</v>
      </c>
      <c r="S266" s="151">
        <v>0</v>
      </c>
      <c r="T266" s="152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3" t="s">
        <v>167</v>
      </c>
      <c r="AT266" s="153" t="s">
        <v>162</v>
      </c>
      <c r="AU266" s="153" t="s">
        <v>81</v>
      </c>
      <c r="AY266" s="18" t="s">
        <v>160</v>
      </c>
      <c r="BE266" s="154">
        <f>IF(N266="základní",J266,0)</f>
        <v>0</v>
      </c>
      <c r="BF266" s="154">
        <f>IF(N266="snížená",J266,0)</f>
        <v>0</v>
      </c>
      <c r="BG266" s="154">
        <f>IF(N266="zákl. přenesená",J266,0)</f>
        <v>0</v>
      </c>
      <c r="BH266" s="154">
        <f>IF(N266="sníž. přenesená",J266,0)</f>
        <v>0</v>
      </c>
      <c r="BI266" s="154">
        <f>IF(N266="nulová",J266,0)</f>
        <v>0</v>
      </c>
      <c r="BJ266" s="18" t="s">
        <v>19</v>
      </c>
      <c r="BK266" s="154">
        <f>ROUND(I266*H266,2)</f>
        <v>0</v>
      </c>
      <c r="BL266" s="18" t="s">
        <v>167</v>
      </c>
      <c r="BM266" s="153" t="s">
        <v>1106</v>
      </c>
    </row>
    <row r="267" spans="1:65" s="2" customFormat="1" ht="19.5" x14ac:dyDescent="0.2">
      <c r="A267" s="30"/>
      <c r="B267" s="31"/>
      <c r="C267" s="30"/>
      <c r="D267" s="155" t="s">
        <v>169</v>
      </c>
      <c r="E267" s="30"/>
      <c r="F267" s="156" t="s">
        <v>477</v>
      </c>
      <c r="G267" s="30"/>
      <c r="H267" s="30"/>
      <c r="I267" s="30"/>
      <c r="J267" s="30"/>
      <c r="K267" s="30"/>
      <c r="L267" s="31"/>
      <c r="M267" s="157"/>
      <c r="N267" s="158"/>
      <c r="O267" s="56"/>
      <c r="P267" s="56"/>
      <c r="Q267" s="56"/>
      <c r="R267" s="56"/>
      <c r="S267" s="56"/>
      <c r="T267" s="57"/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T267" s="18" t="s">
        <v>169</v>
      </c>
      <c r="AU267" s="18" t="s">
        <v>81</v>
      </c>
    </row>
    <row r="268" spans="1:65" s="13" customFormat="1" x14ac:dyDescent="0.2">
      <c r="B268" s="159"/>
      <c r="D268" s="155" t="s">
        <v>171</v>
      </c>
      <c r="E268" s="160" t="s">
        <v>1</v>
      </c>
      <c r="F268" s="161" t="s">
        <v>480</v>
      </c>
      <c r="H268" s="160" t="s">
        <v>1</v>
      </c>
      <c r="L268" s="159"/>
      <c r="M268" s="162"/>
      <c r="N268" s="163"/>
      <c r="O268" s="163"/>
      <c r="P268" s="163"/>
      <c r="Q268" s="163"/>
      <c r="R268" s="163"/>
      <c r="S268" s="163"/>
      <c r="T268" s="164"/>
      <c r="AT268" s="160" t="s">
        <v>171</v>
      </c>
      <c r="AU268" s="160" t="s">
        <v>81</v>
      </c>
      <c r="AV268" s="13" t="s">
        <v>19</v>
      </c>
      <c r="AW268" s="13" t="s">
        <v>31</v>
      </c>
      <c r="AX268" s="13" t="s">
        <v>74</v>
      </c>
      <c r="AY268" s="160" t="s">
        <v>160</v>
      </c>
    </row>
    <row r="269" spans="1:65" s="13" customFormat="1" x14ac:dyDescent="0.2">
      <c r="B269" s="159"/>
      <c r="D269" s="155" t="s">
        <v>171</v>
      </c>
      <c r="E269" s="160" t="s">
        <v>1</v>
      </c>
      <c r="F269" s="161" t="s">
        <v>203</v>
      </c>
      <c r="H269" s="160" t="s">
        <v>1</v>
      </c>
      <c r="L269" s="159"/>
      <c r="M269" s="162"/>
      <c r="N269" s="163"/>
      <c r="O269" s="163"/>
      <c r="P269" s="163"/>
      <c r="Q269" s="163"/>
      <c r="R269" s="163"/>
      <c r="S269" s="163"/>
      <c r="T269" s="164"/>
      <c r="AT269" s="160" t="s">
        <v>171</v>
      </c>
      <c r="AU269" s="160" t="s">
        <v>81</v>
      </c>
      <c r="AV269" s="13" t="s">
        <v>19</v>
      </c>
      <c r="AW269" s="13" t="s">
        <v>31</v>
      </c>
      <c r="AX269" s="13" t="s">
        <v>74</v>
      </c>
      <c r="AY269" s="160" t="s">
        <v>160</v>
      </c>
    </row>
    <row r="270" spans="1:65" s="14" customFormat="1" x14ac:dyDescent="0.2">
      <c r="B270" s="165"/>
      <c r="D270" s="155" t="s">
        <v>171</v>
      </c>
      <c r="E270" s="166" t="s">
        <v>1</v>
      </c>
      <c r="F270" s="167" t="s">
        <v>1107</v>
      </c>
      <c r="H270" s="168">
        <v>4.9450000000000003</v>
      </c>
      <c r="L270" s="165"/>
      <c r="M270" s="169"/>
      <c r="N270" s="170"/>
      <c r="O270" s="170"/>
      <c r="P270" s="170"/>
      <c r="Q270" s="170"/>
      <c r="R270" s="170"/>
      <c r="S270" s="170"/>
      <c r="T270" s="171"/>
      <c r="AT270" s="166" t="s">
        <v>171</v>
      </c>
      <c r="AU270" s="166" t="s">
        <v>81</v>
      </c>
      <c r="AV270" s="14" t="s">
        <v>81</v>
      </c>
      <c r="AW270" s="14" t="s">
        <v>31</v>
      </c>
      <c r="AX270" s="14" t="s">
        <v>74</v>
      </c>
      <c r="AY270" s="166" t="s">
        <v>160</v>
      </c>
    </row>
    <row r="271" spans="1:65" s="13" customFormat="1" x14ac:dyDescent="0.2">
      <c r="B271" s="159"/>
      <c r="D271" s="155" t="s">
        <v>171</v>
      </c>
      <c r="E271" s="160" t="s">
        <v>1</v>
      </c>
      <c r="F271" s="161" t="s">
        <v>1048</v>
      </c>
      <c r="H271" s="160" t="s">
        <v>1</v>
      </c>
      <c r="L271" s="159"/>
      <c r="M271" s="162"/>
      <c r="N271" s="163"/>
      <c r="O271" s="163"/>
      <c r="P271" s="163"/>
      <c r="Q271" s="163"/>
      <c r="R271" s="163"/>
      <c r="S271" s="163"/>
      <c r="T271" s="164"/>
      <c r="AT271" s="160" t="s">
        <v>171</v>
      </c>
      <c r="AU271" s="160" t="s">
        <v>81</v>
      </c>
      <c r="AV271" s="13" t="s">
        <v>19</v>
      </c>
      <c r="AW271" s="13" t="s">
        <v>31</v>
      </c>
      <c r="AX271" s="13" t="s">
        <v>74</v>
      </c>
      <c r="AY271" s="160" t="s">
        <v>160</v>
      </c>
    </row>
    <row r="272" spans="1:65" s="14" customFormat="1" x14ac:dyDescent="0.2">
      <c r="B272" s="165"/>
      <c r="D272" s="155" t="s">
        <v>171</v>
      </c>
      <c r="E272" s="166" t="s">
        <v>1</v>
      </c>
      <c r="F272" s="167" t="s">
        <v>1108</v>
      </c>
      <c r="H272" s="168">
        <v>9.0850000000000009</v>
      </c>
      <c r="L272" s="165"/>
      <c r="M272" s="169"/>
      <c r="N272" s="170"/>
      <c r="O272" s="170"/>
      <c r="P272" s="170"/>
      <c r="Q272" s="170"/>
      <c r="R272" s="170"/>
      <c r="S272" s="170"/>
      <c r="T272" s="171"/>
      <c r="AT272" s="166" t="s">
        <v>171</v>
      </c>
      <c r="AU272" s="166" t="s">
        <v>81</v>
      </c>
      <c r="AV272" s="14" t="s">
        <v>81</v>
      </c>
      <c r="AW272" s="14" t="s">
        <v>31</v>
      </c>
      <c r="AX272" s="14" t="s">
        <v>74</v>
      </c>
      <c r="AY272" s="166" t="s">
        <v>160</v>
      </c>
    </row>
    <row r="273" spans="1:65" s="15" customFormat="1" x14ac:dyDescent="0.2">
      <c r="B273" s="172"/>
      <c r="D273" s="155" t="s">
        <v>171</v>
      </c>
      <c r="E273" s="173" t="s">
        <v>1</v>
      </c>
      <c r="F273" s="174" t="s">
        <v>176</v>
      </c>
      <c r="H273" s="175">
        <v>14.03</v>
      </c>
      <c r="L273" s="172"/>
      <c r="M273" s="176"/>
      <c r="N273" s="177"/>
      <c r="O273" s="177"/>
      <c r="P273" s="177"/>
      <c r="Q273" s="177"/>
      <c r="R273" s="177"/>
      <c r="S273" s="177"/>
      <c r="T273" s="178"/>
      <c r="AT273" s="173" t="s">
        <v>171</v>
      </c>
      <c r="AU273" s="173" t="s">
        <v>81</v>
      </c>
      <c r="AV273" s="15" t="s">
        <v>167</v>
      </c>
      <c r="AW273" s="15" t="s">
        <v>31</v>
      </c>
      <c r="AX273" s="15" t="s">
        <v>19</v>
      </c>
      <c r="AY273" s="173" t="s">
        <v>160</v>
      </c>
    </row>
    <row r="274" spans="1:65" s="2" customFormat="1" ht="24" customHeight="1" x14ac:dyDescent="0.2">
      <c r="A274" s="30"/>
      <c r="B274" s="142"/>
      <c r="C274" s="143" t="s">
        <v>394</v>
      </c>
      <c r="D274" s="143" t="s">
        <v>162</v>
      </c>
      <c r="E274" s="144" t="s">
        <v>482</v>
      </c>
      <c r="F274" s="145" t="s">
        <v>483</v>
      </c>
      <c r="G274" s="146" t="s">
        <v>165</v>
      </c>
      <c r="H274" s="147">
        <v>14.03</v>
      </c>
      <c r="I274" s="148">
        <v>0</v>
      </c>
      <c r="J274" s="148">
        <f>ROUND(I274*H274,2)</f>
        <v>0</v>
      </c>
      <c r="K274" s="145" t="s">
        <v>166</v>
      </c>
      <c r="L274" s="31"/>
      <c r="M274" s="149" t="s">
        <v>1</v>
      </c>
      <c r="N274" s="150" t="s">
        <v>39</v>
      </c>
      <c r="O274" s="151">
        <v>1.95</v>
      </c>
      <c r="P274" s="151">
        <f>O274*H274</f>
        <v>27.358499999999999</v>
      </c>
      <c r="Q274" s="151">
        <v>1.031199</v>
      </c>
      <c r="R274" s="151">
        <f>Q274*H274</f>
        <v>14.467721969999999</v>
      </c>
      <c r="S274" s="151">
        <v>0</v>
      </c>
      <c r="T274" s="152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53" t="s">
        <v>167</v>
      </c>
      <c r="AT274" s="153" t="s">
        <v>162</v>
      </c>
      <c r="AU274" s="153" t="s">
        <v>81</v>
      </c>
      <c r="AY274" s="18" t="s">
        <v>160</v>
      </c>
      <c r="BE274" s="154">
        <f>IF(N274="základní",J274,0)</f>
        <v>0</v>
      </c>
      <c r="BF274" s="154">
        <f>IF(N274="snížená",J274,0)</f>
        <v>0</v>
      </c>
      <c r="BG274" s="154">
        <f>IF(N274="zákl. přenesená",J274,0)</f>
        <v>0</v>
      </c>
      <c r="BH274" s="154">
        <f>IF(N274="sníž. přenesená",J274,0)</f>
        <v>0</v>
      </c>
      <c r="BI274" s="154">
        <f>IF(N274="nulová",J274,0)</f>
        <v>0</v>
      </c>
      <c r="BJ274" s="18" t="s">
        <v>19</v>
      </c>
      <c r="BK274" s="154">
        <f>ROUND(I274*H274,2)</f>
        <v>0</v>
      </c>
      <c r="BL274" s="18" t="s">
        <v>167</v>
      </c>
      <c r="BM274" s="153" t="s">
        <v>1109</v>
      </c>
    </row>
    <row r="275" spans="1:65" s="2" customFormat="1" ht="29.25" x14ac:dyDescent="0.2">
      <c r="A275" s="30"/>
      <c r="B275" s="31"/>
      <c r="C275" s="30"/>
      <c r="D275" s="155" t="s">
        <v>169</v>
      </c>
      <c r="E275" s="30"/>
      <c r="F275" s="156" t="s">
        <v>485</v>
      </c>
      <c r="G275" s="30"/>
      <c r="H275" s="30"/>
      <c r="I275" s="30"/>
      <c r="J275" s="30"/>
      <c r="K275" s="30"/>
      <c r="L275" s="31"/>
      <c r="M275" s="157"/>
      <c r="N275" s="158"/>
      <c r="O275" s="56"/>
      <c r="P275" s="56"/>
      <c r="Q275" s="56"/>
      <c r="R275" s="56"/>
      <c r="S275" s="56"/>
      <c r="T275" s="57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T275" s="18" t="s">
        <v>169</v>
      </c>
      <c r="AU275" s="18" t="s">
        <v>81</v>
      </c>
    </row>
    <row r="276" spans="1:65" s="13" customFormat="1" x14ac:dyDescent="0.2">
      <c r="B276" s="159"/>
      <c r="D276" s="155" t="s">
        <v>171</v>
      </c>
      <c r="E276" s="160" t="s">
        <v>1</v>
      </c>
      <c r="F276" s="161" t="s">
        <v>480</v>
      </c>
      <c r="H276" s="160" t="s">
        <v>1</v>
      </c>
      <c r="L276" s="159"/>
      <c r="M276" s="162"/>
      <c r="N276" s="163"/>
      <c r="O276" s="163"/>
      <c r="P276" s="163"/>
      <c r="Q276" s="163"/>
      <c r="R276" s="163"/>
      <c r="S276" s="163"/>
      <c r="T276" s="164"/>
      <c r="AT276" s="160" t="s">
        <v>171</v>
      </c>
      <c r="AU276" s="160" t="s">
        <v>81</v>
      </c>
      <c r="AV276" s="13" t="s">
        <v>19</v>
      </c>
      <c r="AW276" s="13" t="s">
        <v>31</v>
      </c>
      <c r="AX276" s="13" t="s">
        <v>74</v>
      </c>
      <c r="AY276" s="160" t="s">
        <v>160</v>
      </c>
    </row>
    <row r="277" spans="1:65" s="13" customFormat="1" x14ac:dyDescent="0.2">
      <c r="B277" s="159"/>
      <c r="D277" s="155" t="s">
        <v>171</v>
      </c>
      <c r="E277" s="160" t="s">
        <v>1</v>
      </c>
      <c r="F277" s="161" t="s">
        <v>203</v>
      </c>
      <c r="H277" s="160" t="s">
        <v>1</v>
      </c>
      <c r="L277" s="159"/>
      <c r="M277" s="162"/>
      <c r="N277" s="163"/>
      <c r="O277" s="163"/>
      <c r="P277" s="163"/>
      <c r="Q277" s="163"/>
      <c r="R277" s="163"/>
      <c r="S277" s="163"/>
      <c r="T277" s="164"/>
      <c r="AT277" s="160" t="s">
        <v>171</v>
      </c>
      <c r="AU277" s="160" t="s">
        <v>81</v>
      </c>
      <c r="AV277" s="13" t="s">
        <v>19</v>
      </c>
      <c r="AW277" s="13" t="s">
        <v>31</v>
      </c>
      <c r="AX277" s="13" t="s">
        <v>74</v>
      </c>
      <c r="AY277" s="160" t="s">
        <v>160</v>
      </c>
    </row>
    <row r="278" spans="1:65" s="14" customFormat="1" x14ac:dyDescent="0.2">
      <c r="B278" s="165"/>
      <c r="D278" s="155" t="s">
        <v>171</v>
      </c>
      <c r="E278" s="166" t="s">
        <v>1</v>
      </c>
      <c r="F278" s="167" t="s">
        <v>1107</v>
      </c>
      <c r="H278" s="168">
        <v>4.9450000000000003</v>
      </c>
      <c r="L278" s="165"/>
      <c r="M278" s="169"/>
      <c r="N278" s="170"/>
      <c r="O278" s="170"/>
      <c r="P278" s="170"/>
      <c r="Q278" s="170"/>
      <c r="R278" s="170"/>
      <c r="S278" s="170"/>
      <c r="T278" s="171"/>
      <c r="AT278" s="166" t="s">
        <v>171</v>
      </c>
      <c r="AU278" s="166" t="s">
        <v>81</v>
      </c>
      <c r="AV278" s="14" t="s">
        <v>81</v>
      </c>
      <c r="AW278" s="14" t="s">
        <v>31</v>
      </c>
      <c r="AX278" s="14" t="s">
        <v>74</v>
      </c>
      <c r="AY278" s="166" t="s">
        <v>160</v>
      </c>
    </row>
    <row r="279" spans="1:65" s="13" customFormat="1" x14ac:dyDescent="0.2">
      <c r="B279" s="159"/>
      <c r="D279" s="155" t="s">
        <v>171</v>
      </c>
      <c r="E279" s="160" t="s">
        <v>1</v>
      </c>
      <c r="F279" s="161" t="s">
        <v>1048</v>
      </c>
      <c r="H279" s="160" t="s">
        <v>1</v>
      </c>
      <c r="L279" s="159"/>
      <c r="M279" s="162"/>
      <c r="N279" s="163"/>
      <c r="O279" s="163"/>
      <c r="P279" s="163"/>
      <c r="Q279" s="163"/>
      <c r="R279" s="163"/>
      <c r="S279" s="163"/>
      <c r="T279" s="164"/>
      <c r="AT279" s="160" t="s">
        <v>171</v>
      </c>
      <c r="AU279" s="160" t="s">
        <v>81</v>
      </c>
      <c r="AV279" s="13" t="s">
        <v>19</v>
      </c>
      <c r="AW279" s="13" t="s">
        <v>31</v>
      </c>
      <c r="AX279" s="13" t="s">
        <v>74</v>
      </c>
      <c r="AY279" s="160" t="s">
        <v>160</v>
      </c>
    </row>
    <row r="280" spans="1:65" s="14" customFormat="1" x14ac:dyDescent="0.2">
      <c r="B280" s="165"/>
      <c r="D280" s="155" t="s">
        <v>171</v>
      </c>
      <c r="E280" s="166" t="s">
        <v>1</v>
      </c>
      <c r="F280" s="167" t="s">
        <v>1108</v>
      </c>
      <c r="H280" s="168">
        <v>9.0850000000000009</v>
      </c>
      <c r="L280" s="165"/>
      <c r="M280" s="169"/>
      <c r="N280" s="170"/>
      <c r="O280" s="170"/>
      <c r="P280" s="170"/>
      <c r="Q280" s="170"/>
      <c r="R280" s="170"/>
      <c r="S280" s="170"/>
      <c r="T280" s="171"/>
      <c r="AT280" s="166" t="s">
        <v>171</v>
      </c>
      <c r="AU280" s="166" t="s">
        <v>81</v>
      </c>
      <c r="AV280" s="14" t="s">
        <v>81</v>
      </c>
      <c r="AW280" s="14" t="s">
        <v>31</v>
      </c>
      <c r="AX280" s="14" t="s">
        <v>74</v>
      </c>
      <c r="AY280" s="166" t="s">
        <v>160</v>
      </c>
    </row>
    <row r="281" spans="1:65" s="15" customFormat="1" x14ac:dyDescent="0.2">
      <c r="B281" s="172"/>
      <c r="D281" s="155" t="s">
        <v>171</v>
      </c>
      <c r="E281" s="173" t="s">
        <v>1</v>
      </c>
      <c r="F281" s="174" t="s">
        <v>176</v>
      </c>
      <c r="H281" s="175">
        <v>14.03</v>
      </c>
      <c r="L281" s="172"/>
      <c r="M281" s="176"/>
      <c r="N281" s="177"/>
      <c r="O281" s="177"/>
      <c r="P281" s="177"/>
      <c r="Q281" s="177"/>
      <c r="R281" s="177"/>
      <c r="S281" s="177"/>
      <c r="T281" s="178"/>
      <c r="AT281" s="173" t="s">
        <v>171</v>
      </c>
      <c r="AU281" s="173" t="s">
        <v>81</v>
      </c>
      <c r="AV281" s="15" t="s">
        <v>167</v>
      </c>
      <c r="AW281" s="15" t="s">
        <v>31</v>
      </c>
      <c r="AX281" s="15" t="s">
        <v>19</v>
      </c>
      <c r="AY281" s="173" t="s">
        <v>160</v>
      </c>
    </row>
    <row r="282" spans="1:65" s="2" customFormat="1" ht="24" customHeight="1" x14ac:dyDescent="0.2">
      <c r="A282" s="30"/>
      <c r="B282" s="142"/>
      <c r="C282" s="143" t="s">
        <v>400</v>
      </c>
      <c r="D282" s="143" t="s">
        <v>162</v>
      </c>
      <c r="E282" s="144" t="s">
        <v>363</v>
      </c>
      <c r="F282" s="145" t="s">
        <v>364</v>
      </c>
      <c r="G282" s="146" t="s">
        <v>245</v>
      </c>
      <c r="H282" s="147">
        <v>8.1000000000000003E-2</v>
      </c>
      <c r="I282" s="148">
        <v>0</v>
      </c>
      <c r="J282" s="148">
        <f>ROUND(I282*H282,2)</f>
        <v>0</v>
      </c>
      <c r="K282" s="145" t="s">
        <v>166</v>
      </c>
      <c r="L282" s="31"/>
      <c r="M282" s="149" t="s">
        <v>1</v>
      </c>
      <c r="N282" s="150" t="s">
        <v>39</v>
      </c>
      <c r="O282" s="151">
        <v>13.507999999999999</v>
      </c>
      <c r="P282" s="151">
        <f>O282*H282</f>
        <v>1.0941479999999999</v>
      </c>
      <c r="Q282" s="151">
        <v>1.0597380000000001</v>
      </c>
      <c r="R282" s="151">
        <f>Q282*H282</f>
        <v>8.5838778000000004E-2</v>
      </c>
      <c r="S282" s="151">
        <v>0</v>
      </c>
      <c r="T282" s="152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53" t="s">
        <v>167</v>
      </c>
      <c r="AT282" s="153" t="s">
        <v>162</v>
      </c>
      <c r="AU282" s="153" t="s">
        <v>81</v>
      </c>
      <c r="AY282" s="18" t="s">
        <v>160</v>
      </c>
      <c r="BE282" s="154">
        <f>IF(N282="základní",J282,0)</f>
        <v>0</v>
      </c>
      <c r="BF282" s="154">
        <f>IF(N282="snížená",J282,0)</f>
        <v>0</v>
      </c>
      <c r="BG282" s="154">
        <f>IF(N282="zákl. přenesená",J282,0)</f>
        <v>0</v>
      </c>
      <c r="BH282" s="154">
        <f>IF(N282="sníž. přenesená",J282,0)</f>
        <v>0</v>
      </c>
      <c r="BI282" s="154">
        <f>IF(N282="nulová",J282,0)</f>
        <v>0</v>
      </c>
      <c r="BJ282" s="18" t="s">
        <v>19</v>
      </c>
      <c r="BK282" s="154">
        <f>ROUND(I282*H282,2)</f>
        <v>0</v>
      </c>
      <c r="BL282" s="18" t="s">
        <v>167</v>
      </c>
      <c r="BM282" s="153" t="s">
        <v>1110</v>
      </c>
    </row>
    <row r="283" spans="1:65" s="2" customFormat="1" ht="19.5" x14ac:dyDescent="0.2">
      <c r="A283" s="30"/>
      <c r="B283" s="31"/>
      <c r="C283" s="30"/>
      <c r="D283" s="155" t="s">
        <v>169</v>
      </c>
      <c r="E283" s="30"/>
      <c r="F283" s="156" t="s">
        <v>366</v>
      </c>
      <c r="G283" s="30"/>
      <c r="H283" s="30"/>
      <c r="I283" s="30"/>
      <c r="J283" s="30"/>
      <c r="K283" s="30"/>
      <c r="L283" s="31"/>
      <c r="M283" s="157"/>
      <c r="N283" s="158"/>
      <c r="O283" s="56"/>
      <c r="P283" s="56"/>
      <c r="Q283" s="56"/>
      <c r="R283" s="56"/>
      <c r="S283" s="56"/>
      <c r="T283" s="57"/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T283" s="18" t="s">
        <v>169</v>
      </c>
      <c r="AU283" s="18" t="s">
        <v>81</v>
      </c>
    </row>
    <row r="284" spans="1:65" s="13" customFormat="1" x14ac:dyDescent="0.2">
      <c r="B284" s="159"/>
      <c r="D284" s="155" t="s">
        <v>171</v>
      </c>
      <c r="E284" s="160" t="s">
        <v>1</v>
      </c>
      <c r="F284" s="161" t="s">
        <v>489</v>
      </c>
      <c r="H284" s="160" t="s">
        <v>1</v>
      </c>
      <c r="L284" s="159"/>
      <c r="M284" s="162"/>
      <c r="N284" s="163"/>
      <c r="O284" s="163"/>
      <c r="P284" s="163"/>
      <c r="Q284" s="163"/>
      <c r="R284" s="163"/>
      <c r="S284" s="163"/>
      <c r="T284" s="164"/>
      <c r="AT284" s="160" t="s">
        <v>171</v>
      </c>
      <c r="AU284" s="160" t="s">
        <v>81</v>
      </c>
      <c r="AV284" s="13" t="s">
        <v>19</v>
      </c>
      <c r="AW284" s="13" t="s">
        <v>31</v>
      </c>
      <c r="AX284" s="13" t="s">
        <v>74</v>
      </c>
      <c r="AY284" s="160" t="s">
        <v>160</v>
      </c>
    </row>
    <row r="285" spans="1:65" s="14" customFormat="1" x14ac:dyDescent="0.2">
      <c r="B285" s="165"/>
      <c r="D285" s="155" t="s">
        <v>171</v>
      </c>
      <c r="E285" s="166" t="s">
        <v>1</v>
      </c>
      <c r="F285" s="167" t="s">
        <v>1111</v>
      </c>
      <c r="H285" s="168">
        <v>8.1000000000000003E-2</v>
      </c>
      <c r="L285" s="165"/>
      <c r="M285" s="169"/>
      <c r="N285" s="170"/>
      <c r="O285" s="170"/>
      <c r="P285" s="170"/>
      <c r="Q285" s="170"/>
      <c r="R285" s="170"/>
      <c r="S285" s="170"/>
      <c r="T285" s="171"/>
      <c r="AT285" s="166" t="s">
        <v>171</v>
      </c>
      <c r="AU285" s="166" t="s">
        <v>81</v>
      </c>
      <c r="AV285" s="14" t="s">
        <v>81</v>
      </c>
      <c r="AW285" s="14" t="s">
        <v>31</v>
      </c>
      <c r="AX285" s="14" t="s">
        <v>74</v>
      </c>
      <c r="AY285" s="166" t="s">
        <v>160</v>
      </c>
    </row>
    <row r="286" spans="1:65" s="15" customFormat="1" x14ac:dyDescent="0.2">
      <c r="B286" s="172"/>
      <c r="D286" s="155" t="s">
        <v>171</v>
      </c>
      <c r="E286" s="173" t="s">
        <v>1</v>
      </c>
      <c r="F286" s="174" t="s">
        <v>176</v>
      </c>
      <c r="H286" s="175">
        <v>8.1000000000000003E-2</v>
      </c>
      <c r="L286" s="172"/>
      <c r="M286" s="176"/>
      <c r="N286" s="177"/>
      <c r="O286" s="177"/>
      <c r="P286" s="177"/>
      <c r="Q286" s="177"/>
      <c r="R286" s="177"/>
      <c r="S286" s="177"/>
      <c r="T286" s="178"/>
      <c r="AT286" s="173" t="s">
        <v>171</v>
      </c>
      <c r="AU286" s="173" t="s">
        <v>81</v>
      </c>
      <c r="AV286" s="15" t="s">
        <v>167</v>
      </c>
      <c r="AW286" s="15" t="s">
        <v>31</v>
      </c>
      <c r="AX286" s="15" t="s">
        <v>19</v>
      </c>
      <c r="AY286" s="173" t="s">
        <v>160</v>
      </c>
    </row>
    <row r="287" spans="1:65" s="12" customFormat="1" ht="22.9" customHeight="1" x14ac:dyDescent="0.2">
      <c r="B287" s="130"/>
      <c r="D287" s="131" t="s">
        <v>73</v>
      </c>
      <c r="E287" s="140" t="s">
        <v>237</v>
      </c>
      <c r="F287" s="140" t="s">
        <v>524</v>
      </c>
      <c r="J287" s="141">
        <f>BK287</f>
        <v>0</v>
      </c>
      <c r="L287" s="130"/>
      <c r="M287" s="134"/>
      <c r="N287" s="135"/>
      <c r="O287" s="135"/>
      <c r="P287" s="136">
        <f>SUM(P288:P329)</f>
        <v>56.395088000000001</v>
      </c>
      <c r="Q287" s="135"/>
      <c r="R287" s="136">
        <f>SUM(R288:R329)</f>
        <v>1.9291975859999999</v>
      </c>
      <c r="S287" s="135"/>
      <c r="T287" s="137">
        <f>SUM(T288:T329)</f>
        <v>24.018932000000003</v>
      </c>
      <c r="AR287" s="131" t="s">
        <v>19</v>
      </c>
      <c r="AT287" s="138" t="s">
        <v>73</v>
      </c>
      <c r="AU287" s="138" t="s">
        <v>19</v>
      </c>
      <c r="AY287" s="131" t="s">
        <v>160</v>
      </c>
      <c r="BK287" s="139">
        <f>SUM(BK288:BK329)</f>
        <v>0</v>
      </c>
    </row>
    <row r="288" spans="1:65" s="2" customFormat="1" ht="24" customHeight="1" x14ac:dyDescent="0.2">
      <c r="A288" s="30"/>
      <c r="B288" s="142"/>
      <c r="C288" s="143" t="s">
        <v>407</v>
      </c>
      <c r="D288" s="143" t="s">
        <v>162</v>
      </c>
      <c r="E288" s="144" t="s">
        <v>1112</v>
      </c>
      <c r="F288" s="145" t="s">
        <v>1113</v>
      </c>
      <c r="G288" s="146" t="s">
        <v>186</v>
      </c>
      <c r="H288" s="147">
        <v>14.07</v>
      </c>
      <c r="I288" s="148">
        <v>0</v>
      </c>
      <c r="J288" s="148">
        <f>ROUND(I288*H288,2)</f>
        <v>0</v>
      </c>
      <c r="K288" s="145" t="s">
        <v>166</v>
      </c>
      <c r="L288" s="31"/>
      <c r="M288" s="149" t="s">
        <v>1</v>
      </c>
      <c r="N288" s="150" t="s">
        <v>39</v>
      </c>
      <c r="O288" s="151">
        <v>0.62</v>
      </c>
      <c r="P288" s="151">
        <f>O288*H288</f>
        <v>8.7233999999999998</v>
      </c>
      <c r="Q288" s="151">
        <v>0</v>
      </c>
      <c r="R288" s="151">
        <f>Q288*H288</f>
        <v>0</v>
      </c>
      <c r="S288" s="151">
        <v>0</v>
      </c>
      <c r="T288" s="152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53" t="s">
        <v>167</v>
      </c>
      <c r="AT288" s="153" t="s">
        <v>162</v>
      </c>
      <c r="AU288" s="153" t="s">
        <v>81</v>
      </c>
      <c r="AY288" s="18" t="s">
        <v>160</v>
      </c>
      <c r="BE288" s="154">
        <f>IF(N288="základní",J288,0)</f>
        <v>0</v>
      </c>
      <c r="BF288" s="154">
        <f>IF(N288="snížená",J288,0)</f>
        <v>0</v>
      </c>
      <c r="BG288" s="154">
        <f>IF(N288="zákl. přenesená",J288,0)</f>
        <v>0</v>
      </c>
      <c r="BH288" s="154">
        <f>IF(N288="sníž. přenesená",J288,0)</f>
        <v>0</v>
      </c>
      <c r="BI288" s="154">
        <f>IF(N288="nulová",J288,0)</f>
        <v>0</v>
      </c>
      <c r="BJ288" s="18" t="s">
        <v>19</v>
      </c>
      <c r="BK288" s="154">
        <f>ROUND(I288*H288,2)</f>
        <v>0</v>
      </c>
      <c r="BL288" s="18" t="s">
        <v>167</v>
      </c>
      <c r="BM288" s="153" t="s">
        <v>1114</v>
      </c>
    </row>
    <row r="289" spans="1:65" s="2" customFormat="1" ht="29.25" x14ac:dyDescent="0.2">
      <c r="A289" s="30"/>
      <c r="B289" s="31"/>
      <c r="C289" s="30"/>
      <c r="D289" s="155" t="s">
        <v>169</v>
      </c>
      <c r="E289" s="30"/>
      <c r="F289" s="156" t="s">
        <v>1115</v>
      </c>
      <c r="G289" s="30"/>
      <c r="H289" s="30"/>
      <c r="I289" s="30"/>
      <c r="J289" s="30"/>
      <c r="K289" s="30"/>
      <c r="L289" s="31"/>
      <c r="M289" s="157"/>
      <c r="N289" s="158"/>
      <c r="O289" s="56"/>
      <c r="P289" s="56"/>
      <c r="Q289" s="56"/>
      <c r="R289" s="56"/>
      <c r="S289" s="56"/>
      <c r="T289" s="57"/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T289" s="18" t="s">
        <v>169</v>
      </c>
      <c r="AU289" s="18" t="s">
        <v>81</v>
      </c>
    </row>
    <row r="290" spans="1:65" s="13" customFormat="1" x14ac:dyDescent="0.2">
      <c r="B290" s="159"/>
      <c r="D290" s="155" t="s">
        <v>171</v>
      </c>
      <c r="E290" s="160" t="s">
        <v>1</v>
      </c>
      <c r="F290" s="161" t="s">
        <v>1116</v>
      </c>
      <c r="H290" s="160" t="s">
        <v>1</v>
      </c>
      <c r="L290" s="159"/>
      <c r="M290" s="162"/>
      <c r="N290" s="163"/>
      <c r="O290" s="163"/>
      <c r="P290" s="163"/>
      <c r="Q290" s="163"/>
      <c r="R290" s="163"/>
      <c r="S290" s="163"/>
      <c r="T290" s="164"/>
      <c r="AT290" s="160" t="s">
        <v>171</v>
      </c>
      <c r="AU290" s="160" t="s">
        <v>81</v>
      </c>
      <c r="AV290" s="13" t="s">
        <v>19</v>
      </c>
      <c r="AW290" s="13" t="s">
        <v>31</v>
      </c>
      <c r="AX290" s="13" t="s">
        <v>74</v>
      </c>
      <c r="AY290" s="160" t="s">
        <v>160</v>
      </c>
    </row>
    <row r="291" spans="1:65" s="14" customFormat="1" x14ac:dyDescent="0.2">
      <c r="B291" s="165"/>
      <c r="D291" s="155" t="s">
        <v>171</v>
      </c>
      <c r="E291" s="166" t="s">
        <v>1</v>
      </c>
      <c r="F291" s="167" t="s">
        <v>1117</v>
      </c>
      <c r="H291" s="168">
        <v>14.07</v>
      </c>
      <c r="L291" s="165"/>
      <c r="M291" s="169"/>
      <c r="N291" s="170"/>
      <c r="O291" s="170"/>
      <c r="P291" s="170"/>
      <c r="Q291" s="170"/>
      <c r="R291" s="170"/>
      <c r="S291" s="170"/>
      <c r="T291" s="171"/>
      <c r="AT291" s="166" t="s">
        <v>171</v>
      </c>
      <c r="AU291" s="166" t="s">
        <v>81</v>
      </c>
      <c r="AV291" s="14" t="s">
        <v>81</v>
      </c>
      <c r="AW291" s="14" t="s">
        <v>31</v>
      </c>
      <c r="AX291" s="14" t="s">
        <v>74</v>
      </c>
      <c r="AY291" s="166" t="s">
        <v>160</v>
      </c>
    </row>
    <row r="292" spans="1:65" s="15" customFormat="1" x14ac:dyDescent="0.2">
      <c r="B292" s="172"/>
      <c r="D292" s="155" t="s">
        <v>171</v>
      </c>
      <c r="E292" s="173" t="s">
        <v>1</v>
      </c>
      <c r="F292" s="174" t="s">
        <v>176</v>
      </c>
      <c r="H292" s="175">
        <v>14.07</v>
      </c>
      <c r="L292" s="172"/>
      <c r="M292" s="176"/>
      <c r="N292" s="177"/>
      <c r="O292" s="177"/>
      <c r="P292" s="177"/>
      <c r="Q292" s="177"/>
      <c r="R292" s="177"/>
      <c r="S292" s="177"/>
      <c r="T292" s="178"/>
      <c r="AT292" s="173" t="s">
        <v>171</v>
      </c>
      <c r="AU292" s="173" t="s">
        <v>81</v>
      </c>
      <c r="AV292" s="15" t="s">
        <v>167</v>
      </c>
      <c r="AW292" s="15" t="s">
        <v>31</v>
      </c>
      <c r="AX292" s="15" t="s">
        <v>19</v>
      </c>
      <c r="AY292" s="173" t="s">
        <v>160</v>
      </c>
    </row>
    <row r="293" spans="1:65" s="2" customFormat="1" ht="24" customHeight="1" x14ac:dyDescent="0.2">
      <c r="A293" s="30"/>
      <c r="B293" s="142"/>
      <c r="C293" s="187" t="s">
        <v>413</v>
      </c>
      <c r="D293" s="187" t="s">
        <v>291</v>
      </c>
      <c r="E293" s="188" t="s">
        <v>1118</v>
      </c>
      <c r="F293" s="189" t="s">
        <v>1119</v>
      </c>
      <c r="G293" s="190" t="s">
        <v>186</v>
      </c>
      <c r="H293" s="191">
        <v>14.07</v>
      </c>
      <c r="I293" s="192">
        <v>0</v>
      </c>
      <c r="J293" s="192">
        <f>ROUND(I293*H293,2)</f>
        <v>0</v>
      </c>
      <c r="K293" s="189" t="s">
        <v>166</v>
      </c>
      <c r="L293" s="193"/>
      <c r="M293" s="194" t="s">
        <v>1</v>
      </c>
      <c r="N293" s="195" t="s">
        <v>39</v>
      </c>
      <c r="O293" s="151">
        <v>0</v>
      </c>
      <c r="P293" s="151">
        <f>O293*H293</f>
        <v>0</v>
      </c>
      <c r="Q293" s="151">
        <v>4.9200000000000001E-2</v>
      </c>
      <c r="R293" s="151">
        <f>Q293*H293</f>
        <v>0.69224399999999997</v>
      </c>
      <c r="S293" s="151">
        <v>0</v>
      </c>
      <c r="T293" s="152">
        <f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53" t="s">
        <v>231</v>
      </c>
      <c r="AT293" s="153" t="s">
        <v>291</v>
      </c>
      <c r="AU293" s="153" t="s">
        <v>81</v>
      </c>
      <c r="AY293" s="18" t="s">
        <v>160</v>
      </c>
      <c r="BE293" s="154">
        <f>IF(N293="základní",J293,0)</f>
        <v>0</v>
      </c>
      <c r="BF293" s="154">
        <f>IF(N293="snížená",J293,0)</f>
        <v>0</v>
      </c>
      <c r="BG293" s="154">
        <f>IF(N293="zákl. přenesená",J293,0)</f>
        <v>0</v>
      </c>
      <c r="BH293" s="154">
        <f>IF(N293="sníž. přenesená",J293,0)</f>
        <v>0</v>
      </c>
      <c r="BI293" s="154">
        <f>IF(N293="nulová",J293,0)</f>
        <v>0</v>
      </c>
      <c r="BJ293" s="18" t="s">
        <v>19</v>
      </c>
      <c r="BK293" s="154">
        <f>ROUND(I293*H293,2)</f>
        <v>0</v>
      </c>
      <c r="BL293" s="18" t="s">
        <v>167</v>
      </c>
      <c r="BM293" s="153" t="s">
        <v>1120</v>
      </c>
    </row>
    <row r="294" spans="1:65" s="2" customFormat="1" ht="19.5" x14ac:dyDescent="0.2">
      <c r="A294" s="30"/>
      <c r="B294" s="31"/>
      <c r="C294" s="30"/>
      <c r="D294" s="155" t="s">
        <v>169</v>
      </c>
      <c r="E294" s="30"/>
      <c r="F294" s="156" t="s">
        <v>1119</v>
      </c>
      <c r="G294" s="30"/>
      <c r="H294" s="30"/>
      <c r="I294" s="30"/>
      <c r="J294" s="30"/>
      <c r="K294" s="30"/>
      <c r="L294" s="31"/>
      <c r="M294" s="157"/>
      <c r="N294" s="158"/>
      <c r="O294" s="56"/>
      <c r="P294" s="56"/>
      <c r="Q294" s="56"/>
      <c r="R294" s="56"/>
      <c r="S294" s="56"/>
      <c r="T294" s="57"/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T294" s="18" t="s">
        <v>169</v>
      </c>
      <c r="AU294" s="18" t="s">
        <v>81</v>
      </c>
    </row>
    <row r="295" spans="1:65" s="14" customFormat="1" x14ac:dyDescent="0.2">
      <c r="B295" s="165"/>
      <c r="D295" s="155" t="s">
        <v>171</v>
      </c>
      <c r="E295" s="166" t="s">
        <v>1</v>
      </c>
      <c r="F295" s="167" t="s">
        <v>1117</v>
      </c>
      <c r="H295" s="168">
        <v>14.07</v>
      </c>
      <c r="L295" s="165"/>
      <c r="M295" s="169"/>
      <c r="N295" s="170"/>
      <c r="O295" s="170"/>
      <c r="P295" s="170"/>
      <c r="Q295" s="170"/>
      <c r="R295" s="170"/>
      <c r="S295" s="170"/>
      <c r="T295" s="171"/>
      <c r="AT295" s="166" t="s">
        <v>171</v>
      </c>
      <c r="AU295" s="166" t="s">
        <v>81</v>
      </c>
      <c r="AV295" s="14" t="s">
        <v>81</v>
      </c>
      <c r="AW295" s="14" t="s">
        <v>31</v>
      </c>
      <c r="AX295" s="14" t="s">
        <v>19</v>
      </c>
      <c r="AY295" s="166" t="s">
        <v>160</v>
      </c>
    </row>
    <row r="296" spans="1:65" s="2" customFormat="1" ht="24" customHeight="1" x14ac:dyDescent="0.2">
      <c r="A296" s="30"/>
      <c r="B296" s="142"/>
      <c r="C296" s="187" t="s">
        <v>418</v>
      </c>
      <c r="D296" s="187" t="s">
        <v>291</v>
      </c>
      <c r="E296" s="188" t="s">
        <v>1121</v>
      </c>
      <c r="F296" s="189" t="s">
        <v>1122</v>
      </c>
      <c r="G296" s="190" t="s">
        <v>447</v>
      </c>
      <c r="H296" s="191">
        <v>2</v>
      </c>
      <c r="I296" s="192">
        <v>0</v>
      </c>
      <c r="J296" s="192">
        <f>ROUND(I296*H296,2)</f>
        <v>0</v>
      </c>
      <c r="K296" s="189" t="s">
        <v>166</v>
      </c>
      <c r="L296" s="193"/>
      <c r="M296" s="194" t="s">
        <v>1</v>
      </c>
      <c r="N296" s="195" t="s">
        <v>39</v>
      </c>
      <c r="O296" s="151">
        <v>0</v>
      </c>
      <c r="P296" s="151">
        <f>O296*H296</f>
        <v>0</v>
      </c>
      <c r="Q296" s="151">
        <v>3.2500000000000001E-2</v>
      </c>
      <c r="R296" s="151">
        <f>Q296*H296</f>
        <v>6.5000000000000002E-2</v>
      </c>
      <c r="S296" s="151">
        <v>0</v>
      </c>
      <c r="T296" s="152">
        <f>S296*H296</f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53" t="s">
        <v>231</v>
      </c>
      <c r="AT296" s="153" t="s">
        <v>291</v>
      </c>
      <c r="AU296" s="153" t="s">
        <v>81</v>
      </c>
      <c r="AY296" s="18" t="s">
        <v>160</v>
      </c>
      <c r="BE296" s="154">
        <f>IF(N296="základní",J296,0)</f>
        <v>0</v>
      </c>
      <c r="BF296" s="154">
        <f>IF(N296="snížená",J296,0)</f>
        <v>0</v>
      </c>
      <c r="BG296" s="154">
        <f>IF(N296="zákl. přenesená",J296,0)</f>
        <v>0</v>
      </c>
      <c r="BH296" s="154">
        <f>IF(N296="sníž. přenesená",J296,0)</f>
        <v>0</v>
      </c>
      <c r="BI296" s="154">
        <f>IF(N296="nulová",J296,0)</f>
        <v>0</v>
      </c>
      <c r="BJ296" s="18" t="s">
        <v>19</v>
      </c>
      <c r="BK296" s="154">
        <f>ROUND(I296*H296,2)</f>
        <v>0</v>
      </c>
      <c r="BL296" s="18" t="s">
        <v>167</v>
      </c>
      <c r="BM296" s="153" t="s">
        <v>1123</v>
      </c>
    </row>
    <row r="297" spans="1:65" s="2" customFormat="1" ht="19.5" x14ac:dyDescent="0.2">
      <c r="A297" s="30"/>
      <c r="B297" s="31"/>
      <c r="C297" s="30"/>
      <c r="D297" s="155" t="s">
        <v>169</v>
      </c>
      <c r="E297" s="30"/>
      <c r="F297" s="156" t="s">
        <v>1122</v>
      </c>
      <c r="G297" s="30"/>
      <c r="H297" s="30"/>
      <c r="I297" s="30"/>
      <c r="J297" s="30"/>
      <c r="K297" s="30"/>
      <c r="L297" s="31"/>
      <c r="M297" s="157"/>
      <c r="N297" s="158"/>
      <c r="O297" s="56"/>
      <c r="P297" s="56"/>
      <c r="Q297" s="56"/>
      <c r="R297" s="56"/>
      <c r="S297" s="56"/>
      <c r="T297" s="57"/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T297" s="18" t="s">
        <v>169</v>
      </c>
      <c r="AU297" s="18" t="s">
        <v>81</v>
      </c>
    </row>
    <row r="298" spans="1:65" s="2" customFormat="1" ht="24" customHeight="1" x14ac:dyDescent="0.2">
      <c r="A298" s="30"/>
      <c r="B298" s="142"/>
      <c r="C298" s="143" t="s">
        <v>425</v>
      </c>
      <c r="D298" s="143" t="s">
        <v>162</v>
      </c>
      <c r="E298" s="144" t="s">
        <v>526</v>
      </c>
      <c r="F298" s="145" t="s">
        <v>527</v>
      </c>
      <c r="G298" s="146" t="s">
        <v>165</v>
      </c>
      <c r="H298" s="147">
        <v>1.5069999999999999</v>
      </c>
      <c r="I298" s="148">
        <v>0</v>
      </c>
      <c r="J298" s="148">
        <f>ROUND(I298*H298,2)</f>
        <v>0</v>
      </c>
      <c r="K298" s="145" t="s">
        <v>166</v>
      </c>
      <c r="L298" s="31"/>
      <c r="M298" s="149" t="s">
        <v>1</v>
      </c>
      <c r="N298" s="150" t="s">
        <v>39</v>
      </c>
      <c r="O298" s="151">
        <v>0.23</v>
      </c>
      <c r="P298" s="151">
        <f>O298*H298</f>
        <v>0.34660999999999997</v>
      </c>
      <c r="Q298" s="151">
        <v>6.3000000000000003E-4</v>
      </c>
      <c r="R298" s="151">
        <f>Q298*H298</f>
        <v>9.4940999999999992E-4</v>
      </c>
      <c r="S298" s="151">
        <v>0</v>
      </c>
      <c r="T298" s="152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3" t="s">
        <v>167</v>
      </c>
      <c r="AT298" s="153" t="s">
        <v>162</v>
      </c>
      <c r="AU298" s="153" t="s">
        <v>81</v>
      </c>
      <c r="AY298" s="18" t="s">
        <v>160</v>
      </c>
      <c r="BE298" s="154">
        <f>IF(N298="základní",J298,0)</f>
        <v>0</v>
      </c>
      <c r="BF298" s="154">
        <f>IF(N298="snížená",J298,0)</f>
        <v>0</v>
      </c>
      <c r="BG298" s="154">
        <f>IF(N298="zákl. přenesená",J298,0)</f>
        <v>0</v>
      </c>
      <c r="BH298" s="154">
        <f>IF(N298="sníž. přenesená",J298,0)</f>
        <v>0</v>
      </c>
      <c r="BI298" s="154">
        <f>IF(N298="nulová",J298,0)</f>
        <v>0</v>
      </c>
      <c r="BJ298" s="18" t="s">
        <v>19</v>
      </c>
      <c r="BK298" s="154">
        <f>ROUND(I298*H298,2)</f>
        <v>0</v>
      </c>
      <c r="BL298" s="18" t="s">
        <v>167</v>
      </c>
      <c r="BM298" s="153" t="s">
        <v>1124</v>
      </c>
    </row>
    <row r="299" spans="1:65" s="2" customFormat="1" ht="19.5" x14ac:dyDescent="0.2">
      <c r="A299" s="30"/>
      <c r="B299" s="31"/>
      <c r="C299" s="30"/>
      <c r="D299" s="155" t="s">
        <v>169</v>
      </c>
      <c r="E299" s="30"/>
      <c r="F299" s="156" t="s">
        <v>529</v>
      </c>
      <c r="G299" s="30"/>
      <c r="H299" s="30"/>
      <c r="I299" s="30"/>
      <c r="J299" s="30"/>
      <c r="K299" s="30"/>
      <c r="L299" s="31"/>
      <c r="M299" s="157"/>
      <c r="N299" s="158"/>
      <c r="O299" s="56"/>
      <c r="P299" s="56"/>
      <c r="Q299" s="56"/>
      <c r="R299" s="56"/>
      <c r="S299" s="56"/>
      <c r="T299" s="57"/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T299" s="18" t="s">
        <v>169</v>
      </c>
      <c r="AU299" s="18" t="s">
        <v>81</v>
      </c>
    </row>
    <row r="300" spans="1:65" s="13" customFormat="1" x14ac:dyDescent="0.2">
      <c r="B300" s="159"/>
      <c r="D300" s="155" t="s">
        <v>171</v>
      </c>
      <c r="E300" s="160" t="s">
        <v>1</v>
      </c>
      <c r="F300" s="161" t="s">
        <v>1125</v>
      </c>
      <c r="H300" s="160" t="s">
        <v>1</v>
      </c>
      <c r="L300" s="159"/>
      <c r="M300" s="162"/>
      <c r="N300" s="163"/>
      <c r="O300" s="163"/>
      <c r="P300" s="163"/>
      <c r="Q300" s="163"/>
      <c r="R300" s="163"/>
      <c r="S300" s="163"/>
      <c r="T300" s="164"/>
      <c r="AT300" s="160" t="s">
        <v>171</v>
      </c>
      <c r="AU300" s="160" t="s">
        <v>81</v>
      </c>
      <c r="AV300" s="13" t="s">
        <v>19</v>
      </c>
      <c r="AW300" s="13" t="s">
        <v>31</v>
      </c>
      <c r="AX300" s="13" t="s">
        <v>74</v>
      </c>
      <c r="AY300" s="160" t="s">
        <v>160</v>
      </c>
    </row>
    <row r="301" spans="1:65" s="14" customFormat="1" x14ac:dyDescent="0.2">
      <c r="B301" s="165"/>
      <c r="D301" s="155" t="s">
        <v>171</v>
      </c>
      <c r="E301" s="166" t="s">
        <v>1</v>
      </c>
      <c r="F301" s="167" t="s">
        <v>1126</v>
      </c>
      <c r="H301" s="168">
        <v>1.5069999999999999</v>
      </c>
      <c r="L301" s="165"/>
      <c r="M301" s="169"/>
      <c r="N301" s="170"/>
      <c r="O301" s="170"/>
      <c r="P301" s="170"/>
      <c r="Q301" s="170"/>
      <c r="R301" s="170"/>
      <c r="S301" s="170"/>
      <c r="T301" s="171"/>
      <c r="AT301" s="166" t="s">
        <v>171</v>
      </c>
      <c r="AU301" s="166" t="s">
        <v>81</v>
      </c>
      <c r="AV301" s="14" t="s">
        <v>81</v>
      </c>
      <c r="AW301" s="14" t="s">
        <v>31</v>
      </c>
      <c r="AX301" s="14" t="s">
        <v>74</v>
      </c>
      <c r="AY301" s="166" t="s">
        <v>160</v>
      </c>
    </row>
    <row r="302" spans="1:65" s="15" customFormat="1" x14ac:dyDescent="0.2">
      <c r="B302" s="172"/>
      <c r="D302" s="155" t="s">
        <v>171</v>
      </c>
      <c r="E302" s="173" t="s">
        <v>1</v>
      </c>
      <c r="F302" s="174" t="s">
        <v>176</v>
      </c>
      <c r="H302" s="175">
        <v>1.5069999999999999</v>
      </c>
      <c r="L302" s="172"/>
      <c r="M302" s="176"/>
      <c r="N302" s="177"/>
      <c r="O302" s="177"/>
      <c r="P302" s="177"/>
      <c r="Q302" s="177"/>
      <c r="R302" s="177"/>
      <c r="S302" s="177"/>
      <c r="T302" s="178"/>
      <c r="AT302" s="173" t="s">
        <v>171</v>
      </c>
      <c r="AU302" s="173" t="s">
        <v>81</v>
      </c>
      <c r="AV302" s="15" t="s">
        <v>167</v>
      </c>
      <c r="AW302" s="15" t="s">
        <v>31</v>
      </c>
      <c r="AX302" s="15" t="s">
        <v>19</v>
      </c>
      <c r="AY302" s="173" t="s">
        <v>160</v>
      </c>
    </row>
    <row r="303" spans="1:65" s="2" customFormat="1" ht="24" customHeight="1" x14ac:dyDescent="0.2">
      <c r="A303" s="30"/>
      <c r="B303" s="142"/>
      <c r="C303" s="143" t="s">
        <v>432</v>
      </c>
      <c r="D303" s="143" t="s">
        <v>162</v>
      </c>
      <c r="E303" s="144" t="s">
        <v>534</v>
      </c>
      <c r="F303" s="145" t="s">
        <v>535</v>
      </c>
      <c r="G303" s="146" t="s">
        <v>186</v>
      </c>
      <c r="H303" s="147">
        <v>5.024</v>
      </c>
      <c r="I303" s="148">
        <v>0</v>
      </c>
      <c r="J303" s="148">
        <f>ROUND(I303*H303,2)</f>
        <v>0</v>
      </c>
      <c r="K303" s="145" t="s">
        <v>166</v>
      </c>
      <c r="L303" s="31"/>
      <c r="M303" s="149" t="s">
        <v>1</v>
      </c>
      <c r="N303" s="150" t="s">
        <v>39</v>
      </c>
      <c r="O303" s="151">
        <v>0.24</v>
      </c>
      <c r="P303" s="151">
        <f>O303*H303</f>
        <v>1.2057599999999999</v>
      </c>
      <c r="Q303" s="151">
        <v>1.74E-4</v>
      </c>
      <c r="R303" s="151">
        <f>Q303*H303</f>
        <v>8.7417600000000005E-4</v>
      </c>
      <c r="S303" s="151">
        <v>0</v>
      </c>
      <c r="T303" s="152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3" t="s">
        <v>167</v>
      </c>
      <c r="AT303" s="153" t="s">
        <v>162</v>
      </c>
      <c r="AU303" s="153" t="s">
        <v>81</v>
      </c>
      <c r="AY303" s="18" t="s">
        <v>160</v>
      </c>
      <c r="BE303" s="154">
        <f>IF(N303="základní",J303,0)</f>
        <v>0</v>
      </c>
      <c r="BF303" s="154">
        <f>IF(N303="snížená",J303,0)</f>
        <v>0</v>
      </c>
      <c r="BG303" s="154">
        <f>IF(N303="zákl. přenesená",J303,0)</f>
        <v>0</v>
      </c>
      <c r="BH303" s="154">
        <f>IF(N303="sníž. přenesená",J303,0)</f>
        <v>0</v>
      </c>
      <c r="BI303" s="154">
        <f>IF(N303="nulová",J303,0)</f>
        <v>0</v>
      </c>
      <c r="BJ303" s="18" t="s">
        <v>19</v>
      </c>
      <c r="BK303" s="154">
        <f>ROUND(I303*H303,2)</f>
        <v>0</v>
      </c>
      <c r="BL303" s="18" t="s">
        <v>167</v>
      </c>
      <c r="BM303" s="153" t="s">
        <v>1127</v>
      </c>
    </row>
    <row r="304" spans="1:65" s="2" customFormat="1" ht="19.5" x14ac:dyDescent="0.2">
      <c r="A304" s="30"/>
      <c r="B304" s="31"/>
      <c r="C304" s="30"/>
      <c r="D304" s="155" t="s">
        <v>169</v>
      </c>
      <c r="E304" s="30"/>
      <c r="F304" s="156" t="s">
        <v>537</v>
      </c>
      <c r="G304" s="30"/>
      <c r="H304" s="30"/>
      <c r="I304" s="30"/>
      <c r="J304" s="30"/>
      <c r="K304" s="30"/>
      <c r="L304" s="31"/>
      <c r="M304" s="157"/>
      <c r="N304" s="158"/>
      <c r="O304" s="56"/>
      <c r="P304" s="56"/>
      <c r="Q304" s="56"/>
      <c r="R304" s="56"/>
      <c r="S304" s="56"/>
      <c r="T304" s="57"/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T304" s="18" t="s">
        <v>169</v>
      </c>
      <c r="AU304" s="18" t="s">
        <v>81</v>
      </c>
    </row>
    <row r="305" spans="1:65" s="13" customFormat="1" x14ac:dyDescent="0.2">
      <c r="B305" s="159"/>
      <c r="D305" s="155" t="s">
        <v>171</v>
      </c>
      <c r="E305" s="160" t="s">
        <v>1</v>
      </c>
      <c r="F305" s="161" t="s">
        <v>1125</v>
      </c>
      <c r="H305" s="160" t="s">
        <v>1</v>
      </c>
      <c r="L305" s="159"/>
      <c r="M305" s="162"/>
      <c r="N305" s="163"/>
      <c r="O305" s="163"/>
      <c r="P305" s="163"/>
      <c r="Q305" s="163"/>
      <c r="R305" s="163"/>
      <c r="S305" s="163"/>
      <c r="T305" s="164"/>
      <c r="AT305" s="160" t="s">
        <v>171</v>
      </c>
      <c r="AU305" s="160" t="s">
        <v>81</v>
      </c>
      <c r="AV305" s="13" t="s">
        <v>19</v>
      </c>
      <c r="AW305" s="13" t="s">
        <v>31</v>
      </c>
      <c r="AX305" s="13" t="s">
        <v>74</v>
      </c>
      <c r="AY305" s="160" t="s">
        <v>160</v>
      </c>
    </row>
    <row r="306" spans="1:65" s="14" customFormat="1" x14ac:dyDescent="0.2">
      <c r="B306" s="165"/>
      <c r="D306" s="155" t="s">
        <v>171</v>
      </c>
      <c r="E306" s="166" t="s">
        <v>1</v>
      </c>
      <c r="F306" s="167" t="s">
        <v>1128</v>
      </c>
      <c r="H306" s="168">
        <v>5.024</v>
      </c>
      <c r="L306" s="165"/>
      <c r="M306" s="169"/>
      <c r="N306" s="170"/>
      <c r="O306" s="170"/>
      <c r="P306" s="170"/>
      <c r="Q306" s="170"/>
      <c r="R306" s="170"/>
      <c r="S306" s="170"/>
      <c r="T306" s="171"/>
      <c r="AT306" s="166" t="s">
        <v>171</v>
      </c>
      <c r="AU306" s="166" t="s">
        <v>81</v>
      </c>
      <c r="AV306" s="14" t="s">
        <v>81</v>
      </c>
      <c r="AW306" s="14" t="s">
        <v>31</v>
      </c>
      <c r="AX306" s="14" t="s">
        <v>74</v>
      </c>
      <c r="AY306" s="166" t="s">
        <v>160</v>
      </c>
    </row>
    <row r="307" spans="1:65" s="15" customFormat="1" x14ac:dyDescent="0.2">
      <c r="B307" s="172"/>
      <c r="D307" s="155" t="s">
        <v>171</v>
      </c>
      <c r="E307" s="173" t="s">
        <v>1</v>
      </c>
      <c r="F307" s="174" t="s">
        <v>176</v>
      </c>
      <c r="H307" s="175">
        <v>5.024</v>
      </c>
      <c r="L307" s="172"/>
      <c r="M307" s="176"/>
      <c r="N307" s="177"/>
      <c r="O307" s="177"/>
      <c r="P307" s="177"/>
      <c r="Q307" s="177"/>
      <c r="R307" s="177"/>
      <c r="S307" s="177"/>
      <c r="T307" s="178"/>
      <c r="AT307" s="173" t="s">
        <v>171</v>
      </c>
      <c r="AU307" s="173" t="s">
        <v>81</v>
      </c>
      <c r="AV307" s="15" t="s">
        <v>167</v>
      </c>
      <c r="AW307" s="15" t="s">
        <v>31</v>
      </c>
      <c r="AX307" s="15" t="s">
        <v>19</v>
      </c>
      <c r="AY307" s="173" t="s">
        <v>160</v>
      </c>
    </row>
    <row r="308" spans="1:65" s="2" customFormat="1" ht="24" customHeight="1" x14ac:dyDescent="0.2">
      <c r="A308" s="30"/>
      <c r="B308" s="142"/>
      <c r="C308" s="143" t="s">
        <v>439</v>
      </c>
      <c r="D308" s="143" t="s">
        <v>162</v>
      </c>
      <c r="E308" s="144" t="s">
        <v>539</v>
      </c>
      <c r="F308" s="145" t="s">
        <v>540</v>
      </c>
      <c r="G308" s="146" t="s">
        <v>447</v>
      </c>
      <c r="H308" s="147">
        <v>2</v>
      </c>
      <c r="I308" s="148">
        <v>0</v>
      </c>
      <c r="J308" s="148">
        <f>ROUND(I308*H308,2)</f>
        <v>0</v>
      </c>
      <c r="K308" s="145" t="s">
        <v>166</v>
      </c>
      <c r="L308" s="31"/>
      <c r="M308" s="149" t="s">
        <v>1</v>
      </c>
      <c r="N308" s="150" t="s">
        <v>39</v>
      </c>
      <c r="O308" s="151">
        <v>1.2649999999999999</v>
      </c>
      <c r="P308" s="151">
        <f>O308*H308</f>
        <v>2.5299999999999998</v>
      </c>
      <c r="Q308" s="151">
        <v>6.4850000000000003E-3</v>
      </c>
      <c r="R308" s="151">
        <f>Q308*H308</f>
        <v>1.2970000000000001E-2</v>
      </c>
      <c r="S308" s="151">
        <v>0</v>
      </c>
      <c r="T308" s="152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3" t="s">
        <v>167</v>
      </c>
      <c r="AT308" s="153" t="s">
        <v>162</v>
      </c>
      <c r="AU308" s="153" t="s">
        <v>81</v>
      </c>
      <c r="AY308" s="18" t="s">
        <v>160</v>
      </c>
      <c r="BE308" s="154">
        <f>IF(N308="základní",J308,0)</f>
        <v>0</v>
      </c>
      <c r="BF308" s="154">
        <f>IF(N308="snížená",J308,0)</f>
        <v>0</v>
      </c>
      <c r="BG308" s="154">
        <f>IF(N308="zákl. přenesená",J308,0)</f>
        <v>0</v>
      </c>
      <c r="BH308" s="154">
        <f>IF(N308="sníž. přenesená",J308,0)</f>
        <v>0</v>
      </c>
      <c r="BI308" s="154">
        <f>IF(N308="nulová",J308,0)</f>
        <v>0</v>
      </c>
      <c r="BJ308" s="18" t="s">
        <v>19</v>
      </c>
      <c r="BK308" s="154">
        <f>ROUND(I308*H308,2)</f>
        <v>0</v>
      </c>
      <c r="BL308" s="18" t="s">
        <v>167</v>
      </c>
      <c r="BM308" s="153" t="s">
        <v>1129</v>
      </c>
    </row>
    <row r="309" spans="1:65" s="2" customFormat="1" ht="19.5" x14ac:dyDescent="0.2">
      <c r="A309" s="30"/>
      <c r="B309" s="31"/>
      <c r="C309" s="30"/>
      <c r="D309" s="155" t="s">
        <v>169</v>
      </c>
      <c r="E309" s="30"/>
      <c r="F309" s="156" t="s">
        <v>542</v>
      </c>
      <c r="G309" s="30"/>
      <c r="H309" s="30"/>
      <c r="I309" s="30"/>
      <c r="J309" s="30"/>
      <c r="K309" s="30"/>
      <c r="L309" s="31"/>
      <c r="M309" s="157"/>
      <c r="N309" s="158"/>
      <c r="O309" s="56"/>
      <c r="P309" s="56"/>
      <c r="Q309" s="56"/>
      <c r="R309" s="56"/>
      <c r="S309" s="56"/>
      <c r="T309" s="57"/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T309" s="18" t="s">
        <v>169</v>
      </c>
      <c r="AU309" s="18" t="s">
        <v>81</v>
      </c>
    </row>
    <row r="310" spans="1:65" s="13" customFormat="1" x14ac:dyDescent="0.2">
      <c r="B310" s="159"/>
      <c r="D310" s="155" t="s">
        <v>171</v>
      </c>
      <c r="E310" s="160" t="s">
        <v>1</v>
      </c>
      <c r="F310" s="161" t="s">
        <v>1130</v>
      </c>
      <c r="H310" s="160" t="s">
        <v>1</v>
      </c>
      <c r="L310" s="159"/>
      <c r="M310" s="162"/>
      <c r="N310" s="163"/>
      <c r="O310" s="163"/>
      <c r="P310" s="163"/>
      <c r="Q310" s="163"/>
      <c r="R310" s="163"/>
      <c r="S310" s="163"/>
      <c r="T310" s="164"/>
      <c r="AT310" s="160" t="s">
        <v>171</v>
      </c>
      <c r="AU310" s="160" t="s">
        <v>81</v>
      </c>
      <c r="AV310" s="13" t="s">
        <v>19</v>
      </c>
      <c r="AW310" s="13" t="s">
        <v>31</v>
      </c>
      <c r="AX310" s="13" t="s">
        <v>74</v>
      </c>
      <c r="AY310" s="160" t="s">
        <v>160</v>
      </c>
    </row>
    <row r="311" spans="1:65" s="14" customFormat="1" x14ac:dyDescent="0.2">
      <c r="B311" s="165"/>
      <c r="D311" s="155" t="s">
        <v>171</v>
      </c>
      <c r="E311" s="166" t="s">
        <v>1</v>
      </c>
      <c r="F311" s="167" t="s">
        <v>81</v>
      </c>
      <c r="H311" s="168">
        <v>2</v>
      </c>
      <c r="L311" s="165"/>
      <c r="M311" s="169"/>
      <c r="N311" s="170"/>
      <c r="O311" s="170"/>
      <c r="P311" s="170"/>
      <c r="Q311" s="170"/>
      <c r="R311" s="170"/>
      <c r="S311" s="170"/>
      <c r="T311" s="171"/>
      <c r="AT311" s="166" t="s">
        <v>171</v>
      </c>
      <c r="AU311" s="166" t="s">
        <v>81</v>
      </c>
      <c r="AV311" s="14" t="s">
        <v>81</v>
      </c>
      <c r="AW311" s="14" t="s">
        <v>31</v>
      </c>
      <c r="AX311" s="14" t="s">
        <v>19</v>
      </c>
      <c r="AY311" s="166" t="s">
        <v>160</v>
      </c>
    </row>
    <row r="312" spans="1:65" s="2" customFormat="1" ht="24" customHeight="1" x14ac:dyDescent="0.2">
      <c r="A312" s="30"/>
      <c r="B312" s="142"/>
      <c r="C312" s="143" t="s">
        <v>444</v>
      </c>
      <c r="D312" s="143" t="s">
        <v>162</v>
      </c>
      <c r="E312" s="144" t="s">
        <v>710</v>
      </c>
      <c r="F312" s="145" t="s">
        <v>711</v>
      </c>
      <c r="G312" s="146" t="s">
        <v>179</v>
      </c>
      <c r="H312" s="147">
        <v>2.7269999999999999</v>
      </c>
      <c r="I312" s="148">
        <v>0</v>
      </c>
      <c r="J312" s="148">
        <f>ROUND(I312*H312,2)</f>
        <v>0</v>
      </c>
      <c r="K312" s="145" t="s">
        <v>166</v>
      </c>
      <c r="L312" s="31"/>
      <c r="M312" s="149" t="s">
        <v>1</v>
      </c>
      <c r="N312" s="150" t="s">
        <v>39</v>
      </c>
      <c r="O312" s="151">
        <v>4.38</v>
      </c>
      <c r="P312" s="151">
        <f>O312*H312</f>
        <v>11.94426</v>
      </c>
      <c r="Q312" s="151">
        <v>0</v>
      </c>
      <c r="R312" s="151">
        <f>Q312*H312</f>
        <v>0</v>
      </c>
      <c r="S312" s="151">
        <v>1E-3</v>
      </c>
      <c r="T312" s="152">
        <f>S312*H312</f>
        <v>2.7269999999999998E-3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53" t="s">
        <v>167</v>
      </c>
      <c r="AT312" s="153" t="s">
        <v>162</v>
      </c>
      <c r="AU312" s="153" t="s">
        <v>81</v>
      </c>
      <c r="AY312" s="18" t="s">
        <v>160</v>
      </c>
      <c r="BE312" s="154">
        <f>IF(N312="základní",J312,0)</f>
        <v>0</v>
      </c>
      <c r="BF312" s="154">
        <f>IF(N312="snížená",J312,0)</f>
        <v>0</v>
      </c>
      <c r="BG312" s="154">
        <f>IF(N312="zákl. přenesená",J312,0)</f>
        <v>0</v>
      </c>
      <c r="BH312" s="154">
        <f>IF(N312="sníž. přenesená",J312,0)</f>
        <v>0</v>
      </c>
      <c r="BI312" s="154">
        <f>IF(N312="nulová",J312,0)</f>
        <v>0</v>
      </c>
      <c r="BJ312" s="18" t="s">
        <v>19</v>
      </c>
      <c r="BK312" s="154">
        <f>ROUND(I312*H312,2)</f>
        <v>0</v>
      </c>
      <c r="BL312" s="18" t="s">
        <v>167</v>
      </c>
      <c r="BM312" s="153" t="s">
        <v>1131</v>
      </c>
    </row>
    <row r="313" spans="1:65" s="2" customFormat="1" ht="19.5" x14ac:dyDescent="0.2">
      <c r="A313" s="30"/>
      <c r="B313" s="31"/>
      <c r="C313" s="30"/>
      <c r="D313" s="155" t="s">
        <v>169</v>
      </c>
      <c r="E313" s="30"/>
      <c r="F313" s="156" t="s">
        <v>713</v>
      </c>
      <c r="G313" s="30"/>
      <c r="H313" s="30"/>
      <c r="I313" s="30"/>
      <c r="J313" s="30"/>
      <c r="K313" s="30"/>
      <c r="L313" s="31"/>
      <c r="M313" s="157"/>
      <c r="N313" s="158"/>
      <c r="O313" s="56"/>
      <c r="P313" s="56"/>
      <c r="Q313" s="56"/>
      <c r="R313" s="56"/>
      <c r="S313" s="56"/>
      <c r="T313" s="57"/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T313" s="18" t="s">
        <v>169</v>
      </c>
      <c r="AU313" s="18" t="s">
        <v>81</v>
      </c>
    </row>
    <row r="314" spans="1:65" s="14" customFormat="1" x14ac:dyDescent="0.2">
      <c r="B314" s="165"/>
      <c r="D314" s="155" t="s">
        <v>171</v>
      </c>
      <c r="E314" s="166" t="s">
        <v>1</v>
      </c>
      <c r="F314" s="167" t="s">
        <v>1132</v>
      </c>
      <c r="H314" s="168">
        <v>2.7269999999999999</v>
      </c>
      <c r="L314" s="165"/>
      <c r="M314" s="169"/>
      <c r="N314" s="170"/>
      <c r="O314" s="170"/>
      <c r="P314" s="170"/>
      <c r="Q314" s="170"/>
      <c r="R314" s="170"/>
      <c r="S314" s="170"/>
      <c r="T314" s="171"/>
      <c r="AT314" s="166" t="s">
        <v>171</v>
      </c>
      <c r="AU314" s="166" t="s">
        <v>81</v>
      </c>
      <c r="AV314" s="14" t="s">
        <v>81</v>
      </c>
      <c r="AW314" s="14" t="s">
        <v>31</v>
      </c>
      <c r="AX314" s="14" t="s">
        <v>74</v>
      </c>
      <c r="AY314" s="166" t="s">
        <v>160</v>
      </c>
    </row>
    <row r="315" spans="1:65" s="15" customFormat="1" x14ac:dyDescent="0.2">
      <c r="B315" s="172"/>
      <c r="D315" s="155" t="s">
        <v>171</v>
      </c>
      <c r="E315" s="173" t="s">
        <v>1</v>
      </c>
      <c r="F315" s="174" t="s">
        <v>176</v>
      </c>
      <c r="H315" s="175">
        <v>2.7269999999999999</v>
      </c>
      <c r="L315" s="172"/>
      <c r="M315" s="176"/>
      <c r="N315" s="177"/>
      <c r="O315" s="177"/>
      <c r="P315" s="177"/>
      <c r="Q315" s="177"/>
      <c r="R315" s="177"/>
      <c r="S315" s="177"/>
      <c r="T315" s="178"/>
      <c r="AT315" s="173" t="s">
        <v>171</v>
      </c>
      <c r="AU315" s="173" t="s">
        <v>81</v>
      </c>
      <c r="AV315" s="15" t="s">
        <v>167</v>
      </c>
      <c r="AW315" s="15" t="s">
        <v>31</v>
      </c>
      <c r="AX315" s="15" t="s">
        <v>19</v>
      </c>
      <c r="AY315" s="173" t="s">
        <v>160</v>
      </c>
    </row>
    <row r="316" spans="1:65" s="2" customFormat="1" ht="16.5" customHeight="1" x14ac:dyDescent="0.2">
      <c r="A316" s="30"/>
      <c r="B316" s="142"/>
      <c r="C316" s="143" t="s">
        <v>450</v>
      </c>
      <c r="D316" s="143" t="s">
        <v>162</v>
      </c>
      <c r="E316" s="144" t="s">
        <v>716</v>
      </c>
      <c r="F316" s="145" t="s">
        <v>717</v>
      </c>
      <c r="G316" s="146" t="s">
        <v>186</v>
      </c>
      <c r="H316" s="147">
        <v>10.27</v>
      </c>
      <c r="I316" s="148">
        <v>0</v>
      </c>
      <c r="J316" s="148">
        <f>ROUND(I316*H316,2)</f>
        <v>0</v>
      </c>
      <c r="K316" s="145" t="s">
        <v>166</v>
      </c>
      <c r="L316" s="31"/>
      <c r="M316" s="149" t="s">
        <v>1</v>
      </c>
      <c r="N316" s="150" t="s">
        <v>39</v>
      </c>
      <c r="O316" s="151">
        <v>0.28699999999999998</v>
      </c>
      <c r="P316" s="151">
        <f>O316*H316</f>
        <v>2.9474899999999997</v>
      </c>
      <c r="Q316" s="151">
        <v>0</v>
      </c>
      <c r="R316" s="151">
        <f>Q316*H316</f>
        <v>0</v>
      </c>
      <c r="S316" s="151">
        <v>5.0000000000000001E-4</v>
      </c>
      <c r="T316" s="152">
        <f>S316*H316</f>
        <v>5.1349999999999998E-3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53" t="s">
        <v>167</v>
      </c>
      <c r="AT316" s="153" t="s">
        <v>162</v>
      </c>
      <c r="AU316" s="153" t="s">
        <v>81</v>
      </c>
      <c r="AY316" s="18" t="s">
        <v>160</v>
      </c>
      <c r="BE316" s="154">
        <f>IF(N316="základní",J316,0)</f>
        <v>0</v>
      </c>
      <c r="BF316" s="154">
        <f>IF(N316="snížená",J316,0)</f>
        <v>0</v>
      </c>
      <c r="BG316" s="154">
        <f>IF(N316="zákl. přenesená",J316,0)</f>
        <v>0</v>
      </c>
      <c r="BH316" s="154">
        <f>IF(N316="sníž. přenesená",J316,0)</f>
        <v>0</v>
      </c>
      <c r="BI316" s="154">
        <f>IF(N316="nulová",J316,0)</f>
        <v>0</v>
      </c>
      <c r="BJ316" s="18" t="s">
        <v>19</v>
      </c>
      <c r="BK316" s="154">
        <f>ROUND(I316*H316,2)</f>
        <v>0</v>
      </c>
      <c r="BL316" s="18" t="s">
        <v>167</v>
      </c>
      <c r="BM316" s="153" t="s">
        <v>1133</v>
      </c>
    </row>
    <row r="317" spans="1:65" s="2" customFormat="1" x14ac:dyDescent="0.2">
      <c r="A317" s="30"/>
      <c r="B317" s="31"/>
      <c r="C317" s="30"/>
      <c r="D317" s="155" t="s">
        <v>169</v>
      </c>
      <c r="E317" s="30"/>
      <c r="F317" s="156" t="s">
        <v>719</v>
      </c>
      <c r="G317" s="30"/>
      <c r="H317" s="30"/>
      <c r="I317" s="30"/>
      <c r="J317" s="30"/>
      <c r="K317" s="30"/>
      <c r="L317" s="31"/>
      <c r="M317" s="157"/>
      <c r="N317" s="158"/>
      <c r="O317" s="56"/>
      <c r="P317" s="56"/>
      <c r="Q317" s="56"/>
      <c r="R317" s="56"/>
      <c r="S317" s="56"/>
      <c r="T317" s="57"/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T317" s="18" t="s">
        <v>169</v>
      </c>
      <c r="AU317" s="18" t="s">
        <v>81</v>
      </c>
    </row>
    <row r="318" spans="1:65" s="14" customFormat="1" x14ac:dyDescent="0.2">
      <c r="B318" s="165"/>
      <c r="D318" s="155" t="s">
        <v>171</v>
      </c>
      <c r="E318" s="166" t="s">
        <v>1</v>
      </c>
      <c r="F318" s="167" t="s">
        <v>1134</v>
      </c>
      <c r="H318" s="168">
        <v>10.27</v>
      </c>
      <c r="L318" s="165"/>
      <c r="M318" s="169"/>
      <c r="N318" s="170"/>
      <c r="O318" s="170"/>
      <c r="P318" s="170"/>
      <c r="Q318" s="170"/>
      <c r="R318" s="170"/>
      <c r="S318" s="170"/>
      <c r="T318" s="171"/>
      <c r="AT318" s="166" t="s">
        <v>171</v>
      </c>
      <c r="AU318" s="166" t="s">
        <v>81</v>
      </c>
      <c r="AV318" s="14" t="s">
        <v>81</v>
      </c>
      <c r="AW318" s="14" t="s">
        <v>31</v>
      </c>
      <c r="AX318" s="14" t="s">
        <v>19</v>
      </c>
      <c r="AY318" s="166" t="s">
        <v>160</v>
      </c>
    </row>
    <row r="319" spans="1:65" s="2" customFormat="1" ht="16.5" customHeight="1" x14ac:dyDescent="0.2">
      <c r="A319" s="30"/>
      <c r="B319" s="142"/>
      <c r="C319" s="143" t="s">
        <v>458</v>
      </c>
      <c r="D319" s="143" t="s">
        <v>162</v>
      </c>
      <c r="E319" s="144" t="s">
        <v>1135</v>
      </c>
      <c r="F319" s="145" t="s">
        <v>1136</v>
      </c>
      <c r="G319" s="146" t="s">
        <v>179</v>
      </c>
      <c r="H319" s="147">
        <v>9.6430000000000007</v>
      </c>
      <c r="I319" s="148">
        <v>0</v>
      </c>
      <c r="J319" s="148">
        <f>ROUND(I319*H319,2)</f>
        <v>0</v>
      </c>
      <c r="K319" s="145" t="s">
        <v>166</v>
      </c>
      <c r="L319" s="31"/>
      <c r="M319" s="149" t="s">
        <v>1</v>
      </c>
      <c r="N319" s="150" t="s">
        <v>39</v>
      </c>
      <c r="O319" s="151">
        <v>2.976</v>
      </c>
      <c r="P319" s="151">
        <f>O319*H319</f>
        <v>28.697568</v>
      </c>
      <c r="Q319" s="151">
        <v>0.12</v>
      </c>
      <c r="R319" s="151">
        <f>Q319*H319</f>
        <v>1.15716</v>
      </c>
      <c r="S319" s="151">
        <v>2.4900000000000002</v>
      </c>
      <c r="T319" s="152">
        <f>S319*H319</f>
        <v>24.011070000000004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53" t="s">
        <v>167</v>
      </c>
      <c r="AT319" s="153" t="s">
        <v>162</v>
      </c>
      <c r="AU319" s="153" t="s">
        <v>81</v>
      </c>
      <c r="AY319" s="18" t="s">
        <v>160</v>
      </c>
      <c r="BE319" s="154">
        <f>IF(N319="základní",J319,0)</f>
        <v>0</v>
      </c>
      <c r="BF319" s="154">
        <f>IF(N319="snížená",J319,0)</f>
        <v>0</v>
      </c>
      <c r="BG319" s="154">
        <f>IF(N319="zákl. přenesená",J319,0)</f>
        <v>0</v>
      </c>
      <c r="BH319" s="154">
        <f>IF(N319="sníž. přenesená",J319,0)</f>
        <v>0</v>
      </c>
      <c r="BI319" s="154">
        <f>IF(N319="nulová",J319,0)</f>
        <v>0</v>
      </c>
      <c r="BJ319" s="18" t="s">
        <v>19</v>
      </c>
      <c r="BK319" s="154">
        <f>ROUND(I319*H319,2)</f>
        <v>0</v>
      </c>
      <c r="BL319" s="18" t="s">
        <v>167</v>
      </c>
      <c r="BM319" s="153" t="s">
        <v>1137</v>
      </c>
    </row>
    <row r="320" spans="1:65" s="2" customFormat="1" x14ac:dyDescent="0.2">
      <c r="A320" s="30"/>
      <c r="B320" s="31"/>
      <c r="C320" s="30"/>
      <c r="D320" s="155" t="s">
        <v>169</v>
      </c>
      <c r="E320" s="30"/>
      <c r="F320" s="156" t="s">
        <v>1138</v>
      </c>
      <c r="G320" s="30"/>
      <c r="H320" s="30"/>
      <c r="I320" s="30"/>
      <c r="J320" s="30"/>
      <c r="K320" s="30"/>
      <c r="L320" s="31"/>
      <c r="M320" s="157"/>
      <c r="N320" s="158"/>
      <c r="O320" s="56"/>
      <c r="P320" s="56"/>
      <c r="Q320" s="56"/>
      <c r="R320" s="56"/>
      <c r="S320" s="56"/>
      <c r="T320" s="57"/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T320" s="18" t="s">
        <v>169</v>
      </c>
      <c r="AU320" s="18" t="s">
        <v>81</v>
      </c>
    </row>
    <row r="321" spans="1:65" s="13" customFormat="1" x14ac:dyDescent="0.2">
      <c r="B321" s="159"/>
      <c r="D321" s="155" t="s">
        <v>171</v>
      </c>
      <c r="E321" s="160" t="s">
        <v>1</v>
      </c>
      <c r="F321" s="161" t="s">
        <v>902</v>
      </c>
      <c r="H321" s="160" t="s">
        <v>1</v>
      </c>
      <c r="L321" s="159"/>
      <c r="M321" s="162"/>
      <c r="N321" s="163"/>
      <c r="O321" s="163"/>
      <c r="P321" s="163"/>
      <c r="Q321" s="163"/>
      <c r="R321" s="163"/>
      <c r="S321" s="163"/>
      <c r="T321" s="164"/>
      <c r="AT321" s="160" t="s">
        <v>171</v>
      </c>
      <c r="AU321" s="160" t="s">
        <v>81</v>
      </c>
      <c r="AV321" s="13" t="s">
        <v>19</v>
      </c>
      <c r="AW321" s="13" t="s">
        <v>31</v>
      </c>
      <c r="AX321" s="13" t="s">
        <v>74</v>
      </c>
      <c r="AY321" s="160" t="s">
        <v>160</v>
      </c>
    </row>
    <row r="322" spans="1:65" s="14" customFormat="1" x14ac:dyDescent="0.2">
      <c r="B322" s="165"/>
      <c r="D322" s="155" t="s">
        <v>171</v>
      </c>
      <c r="E322" s="166" t="s">
        <v>1</v>
      </c>
      <c r="F322" s="167" t="s">
        <v>1086</v>
      </c>
      <c r="H322" s="168">
        <v>1.28</v>
      </c>
      <c r="L322" s="165"/>
      <c r="M322" s="169"/>
      <c r="N322" s="170"/>
      <c r="O322" s="170"/>
      <c r="P322" s="170"/>
      <c r="Q322" s="170"/>
      <c r="R322" s="170"/>
      <c r="S322" s="170"/>
      <c r="T322" s="171"/>
      <c r="AT322" s="166" t="s">
        <v>171</v>
      </c>
      <c r="AU322" s="166" t="s">
        <v>81</v>
      </c>
      <c r="AV322" s="14" t="s">
        <v>81</v>
      </c>
      <c r="AW322" s="14" t="s">
        <v>31</v>
      </c>
      <c r="AX322" s="14" t="s">
        <v>74</v>
      </c>
      <c r="AY322" s="166" t="s">
        <v>160</v>
      </c>
    </row>
    <row r="323" spans="1:65" s="14" customFormat="1" x14ac:dyDescent="0.2">
      <c r="B323" s="165"/>
      <c r="D323" s="155" t="s">
        <v>171</v>
      </c>
      <c r="E323" s="166" t="s">
        <v>1</v>
      </c>
      <c r="F323" s="167" t="s">
        <v>1139</v>
      </c>
      <c r="H323" s="168">
        <v>2.1760000000000002</v>
      </c>
      <c r="L323" s="165"/>
      <c r="M323" s="169"/>
      <c r="N323" s="170"/>
      <c r="O323" s="170"/>
      <c r="P323" s="170"/>
      <c r="Q323" s="170"/>
      <c r="R323" s="170"/>
      <c r="S323" s="170"/>
      <c r="T323" s="171"/>
      <c r="AT323" s="166" t="s">
        <v>171</v>
      </c>
      <c r="AU323" s="166" t="s">
        <v>81</v>
      </c>
      <c r="AV323" s="14" t="s">
        <v>81</v>
      </c>
      <c r="AW323" s="14" t="s">
        <v>31</v>
      </c>
      <c r="AX323" s="14" t="s">
        <v>74</v>
      </c>
      <c r="AY323" s="166" t="s">
        <v>160</v>
      </c>
    </row>
    <row r="324" spans="1:65" s="13" customFormat="1" x14ac:dyDescent="0.2">
      <c r="B324" s="159"/>
      <c r="D324" s="155" t="s">
        <v>171</v>
      </c>
      <c r="E324" s="160" t="s">
        <v>1</v>
      </c>
      <c r="F324" s="161" t="s">
        <v>1140</v>
      </c>
      <c r="H324" s="160" t="s">
        <v>1</v>
      </c>
      <c r="L324" s="159"/>
      <c r="M324" s="162"/>
      <c r="N324" s="163"/>
      <c r="O324" s="163"/>
      <c r="P324" s="163"/>
      <c r="Q324" s="163"/>
      <c r="R324" s="163"/>
      <c r="S324" s="163"/>
      <c r="T324" s="164"/>
      <c r="AT324" s="160" t="s">
        <v>171</v>
      </c>
      <c r="AU324" s="160" t="s">
        <v>81</v>
      </c>
      <c r="AV324" s="13" t="s">
        <v>19</v>
      </c>
      <c r="AW324" s="13" t="s">
        <v>31</v>
      </c>
      <c r="AX324" s="13" t="s">
        <v>74</v>
      </c>
      <c r="AY324" s="160" t="s">
        <v>160</v>
      </c>
    </row>
    <row r="325" spans="1:65" s="14" customFormat="1" x14ac:dyDescent="0.2">
      <c r="B325" s="165"/>
      <c r="D325" s="155" t="s">
        <v>171</v>
      </c>
      <c r="E325" s="166" t="s">
        <v>1</v>
      </c>
      <c r="F325" s="167" t="s">
        <v>1141</v>
      </c>
      <c r="H325" s="168">
        <v>0.46400000000000002</v>
      </c>
      <c r="L325" s="165"/>
      <c r="M325" s="169"/>
      <c r="N325" s="170"/>
      <c r="O325" s="170"/>
      <c r="P325" s="170"/>
      <c r="Q325" s="170"/>
      <c r="R325" s="170"/>
      <c r="S325" s="170"/>
      <c r="T325" s="171"/>
      <c r="AT325" s="166" t="s">
        <v>171</v>
      </c>
      <c r="AU325" s="166" t="s">
        <v>81</v>
      </c>
      <c r="AV325" s="14" t="s">
        <v>81</v>
      </c>
      <c r="AW325" s="14" t="s">
        <v>31</v>
      </c>
      <c r="AX325" s="14" t="s">
        <v>74</v>
      </c>
      <c r="AY325" s="166" t="s">
        <v>160</v>
      </c>
    </row>
    <row r="326" spans="1:65" s="14" customFormat="1" x14ac:dyDescent="0.2">
      <c r="B326" s="165"/>
      <c r="D326" s="155" t="s">
        <v>171</v>
      </c>
      <c r="E326" s="166" t="s">
        <v>1</v>
      </c>
      <c r="F326" s="167" t="s">
        <v>1142</v>
      </c>
      <c r="H326" s="168">
        <v>3.1230000000000002</v>
      </c>
      <c r="L326" s="165"/>
      <c r="M326" s="169"/>
      <c r="N326" s="170"/>
      <c r="O326" s="170"/>
      <c r="P326" s="170"/>
      <c r="Q326" s="170"/>
      <c r="R326" s="170"/>
      <c r="S326" s="170"/>
      <c r="T326" s="171"/>
      <c r="AT326" s="166" t="s">
        <v>171</v>
      </c>
      <c r="AU326" s="166" t="s">
        <v>81</v>
      </c>
      <c r="AV326" s="14" t="s">
        <v>81</v>
      </c>
      <c r="AW326" s="14" t="s">
        <v>31</v>
      </c>
      <c r="AX326" s="14" t="s">
        <v>74</v>
      </c>
      <c r="AY326" s="166" t="s">
        <v>160</v>
      </c>
    </row>
    <row r="327" spans="1:65" s="13" customFormat="1" x14ac:dyDescent="0.2">
      <c r="B327" s="159"/>
      <c r="D327" s="155" t="s">
        <v>171</v>
      </c>
      <c r="E327" s="160" t="s">
        <v>1</v>
      </c>
      <c r="F327" s="161" t="s">
        <v>1143</v>
      </c>
      <c r="H327" s="160" t="s">
        <v>1</v>
      </c>
      <c r="L327" s="159"/>
      <c r="M327" s="162"/>
      <c r="N327" s="163"/>
      <c r="O327" s="163"/>
      <c r="P327" s="163"/>
      <c r="Q327" s="163"/>
      <c r="R327" s="163"/>
      <c r="S327" s="163"/>
      <c r="T327" s="164"/>
      <c r="AT327" s="160" t="s">
        <v>171</v>
      </c>
      <c r="AU327" s="160" t="s">
        <v>81</v>
      </c>
      <c r="AV327" s="13" t="s">
        <v>19</v>
      </c>
      <c r="AW327" s="13" t="s">
        <v>31</v>
      </c>
      <c r="AX327" s="13" t="s">
        <v>74</v>
      </c>
      <c r="AY327" s="160" t="s">
        <v>160</v>
      </c>
    </row>
    <row r="328" spans="1:65" s="14" customFormat="1" x14ac:dyDescent="0.2">
      <c r="B328" s="165"/>
      <c r="D328" s="155" t="s">
        <v>171</v>
      </c>
      <c r="E328" s="166" t="s">
        <v>1</v>
      </c>
      <c r="F328" s="167" t="s">
        <v>1144</v>
      </c>
      <c r="H328" s="168">
        <v>2.6</v>
      </c>
      <c r="L328" s="165"/>
      <c r="M328" s="169"/>
      <c r="N328" s="170"/>
      <c r="O328" s="170"/>
      <c r="P328" s="170"/>
      <c r="Q328" s="170"/>
      <c r="R328" s="170"/>
      <c r="S328" s="170"/>
      <c r="T328" s="171"/>
      <c r="AT328" s="166" t="s">
        <v>171</v>
      </c>
      <c r="AU328" s="166" t="s">
        <v>81</v>
      </c>
      <c r="AV328" s="14" t="s">
        <v>81</v>
      </c>
      <c r="AW328" s="14" t="s">
        <v>31</v>
      </c>
      <c r="AX328" s="14" t="s">
        <v>74</v>
      </c>
      <c r="AY328" s="166" t="s">
        <v>160</v>
      </c>
    </row>
    <row r="329" spans="1:65" s="15" customFormat="1" x14ac:dyDescent="0.2">
      <c r="B329" s="172"/>
      <c r="D329" s="155" t="s">
        <v>171</v>
      </c>
      <c r="E329" s="173" t="s">
        <v>1</v>
      </c>
      <c r="F329" s="174" t="s">
        <v>176</v>
      </c>
      <c r="H329" s="175">
        <v>9.6430000000000007</v>
      </c>
      <c r="L329" s="172"/>
      <c r="M329" s="176"/>
      <c r="N329" s="177"/>
      <c r="O329" s="177"/>
      <c r="P329" s="177"/>
      <c r="Q329" s="177"/>
      <c r="R329" s="177"/>
      <c r="S329" s="177"/>
      <c r="T329" s="178"/>
      <c r="AT329" s="173" t="s">
        <v>171</v>
      </c>
      <c r="AU329" s="173" t="s">
        <v>81</v>
      </c>
      <c r="AV329" s="15" t="s">
        <v>167</v>
      </c>
      <c r="AW329" s="15" t="s">
        <v>31</v>
      </c>
      <c r="AX329" s="15" t="s">
        <v>19</v>
      </c>
      <c r="AY329" s="173" t="s">
        <v>160</v>
      </c>
    </row>
    <row r="330" spans="1:65" s="12" customFormat="1" ht="22.9" customHeight="1" x14ac:dyDescent="0.2">
      <c r="B330" s="130"/>
      <c r="D330" s="131" t="s">
        <v>73</v>
      </c>
      <c r="E330" s="140" t="s">
        <v>553</v>
      </c>
      <c r="F330" s="140" t="s">
        <v>554</v>
      </c>
      <c r="J330" s="141">
        <f>BK330</f>
        <v>0</v>
      </c>
      <c r="L330" s="130"/>
      <c r="M330" s="134"/>
      <c r="N330" s="135"/>
      <c r="O330" s="135"/>
      <c r="P330" s="136">
        <f>SUM(P331:P340)</f>
        <v>12.009500000000001</v>
      </c>
      <c r="Q330" s="135"/>
      <c r="R330" s="136">
        <f>SUM(R331:R340)</f>
        <v>0</v>
      </c>
      <c r="S330" s="135"/>
      <c r="T330" s="137">
        <f>SUM(T331:T340)</f>
        <v>0</v>
      </c>
      <c r="AR330" s="131" t="s">
        <v>19</v>
      </c>
      <c r="AT330" s="138" t="s">
        <v>73</v>
      </c>
      <c r="AU330" s="138" t="s">
        <v>19</v>
      </c>
      <c r="AY330" s="131" t="s">
        <v>160</v>
      </c>
      <c r="BK330" s="139">
        <f>SUM(BK331:BK340)</f>
        <v>0</v>
      </c>
    </row>
    <row r="331" spans="1:65" s="2" customFormat="1" ht="24" customHeight="1" x14ac:dyDescent="0.2">
      <c r="A331" s="30"/>
      <c r="B331" s="142"/>
      <c r="C331" s="143" t="s">
        <v>464</v>
      </c>
      <c r="D331" s="143" t="s">
        <v>162</v>
      </c>
      <c r="E331" s="144" t="s">
        <v>556</v>
      </c>
      <c r="F331" s="145" t="s">
        <v>557</v>
      </c>
      <c r="G331" s="146" t="s">
        <v>245</v>
      </c>
      <c r="H331" s="147">
        <v>24.018999999999998</v>
      </c>
      <c r="I331" s="148">
        <v>0</v>
      </c>
      <c r="J331" s="148">
        <f>ROUND(I331*H331,2)</f>
        <v>0</v>
      </c>
      <c r="K331" s="145" t="s">
        <v>166</v>
      </c>
      <c r="L331" s="31"/>
      <c r="M331" s="149" t="s">
        <v>1</v>
      </c>
      <c r="N331" s="150" t="s">
        <v>39</v>
      </c>
      <c r="O331" s="151">
        <v>0.24</v>
      </c>
      <c r="P331" s="151">
        <f>O331*H331</f>
        <v>5.7645599999999995</v>
      </c>
      <c r="Q331" s="151">
        <v>0</v>
      </c>
      <c r="R331" s="151">
        <f>Q331*H331</f>
        <v>0</v>
      </c>
      <c r="S331" s="151">
        <v>0</v>
      </c>
      <c r="T331" s="152">
        <f>S331*H331</f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53" t="s">
        <v>167</v>
      </c>
      <c r="AT331" s="153" t="s">
        <v>162</v>
      </c>
      <c r="AU331" s="153" t="s">
        <v>81</v>
      </c>
      <c r="AY331" s="18" t="s">
        <v>160</v>
      </c>
      <c r="BE331" s="154">
        <f>IF(N331="základní",J331,0)</f>
        <v>0</v>
      </c>
      <c r="BF331" s="154">
        <f>IF(N331="snížená",J331,0)</f>
        <v>0</v>
      </c>
      <c r="BG331" s="154">
        <f>IF(N331="zákl. přenesená",J331,0)</f>
        <v>0</v>
      </c>
      <c r="BH331" s="154">
        <f>IF(N331="sníž. přenesená",J331,0)</f>
        <v>0</v>
      </c>
      <c r="BI331" s="154">
        <f>IF(N331="nulová",J331,0)</f>
        <v>0</v>
      </c>
      <c r="BJ331" s="18" t="s">
        <v>19</v>
      </c>
      <c r="BK331" s="154">
        <f>ROUND(I331*H331,2)</f>
        <v>0</v>
      </c>
      <c r="BL331" s="18" t="s">
        <v>167</v>
      </c>
      <c r="BM331" s="153" t="s">
        <v>1145</v>
      </c>
    </row>
    <row r="332" spans="1:65" s="2" customFormat="1" ht="19.5" x14ac:dyDescent="0.2">
      <c r="A332" s="30"/>
      <c r="B332" s="31"/>
      <c r="C332" s="30"/>
      <c r="D332" s="155" t="s">
        <v>169</v>
      </c>
      <c r="E332" s="30"/>
      <c r="F332" s="156" t="s">
        <v>559</v>
      </c>
      <c r="G332" s="30"/>
      <c r="H332" s="30"/>
      <c r="I332" s="30"/>
      <c r="J332" s="30"/>
      <c r="K332" s="30"/>
      <c r="L332" s="31"/>
      <c r="M332" s="157"/>
      <c r="N332" s="158"/>
      <c r="O332" s="56"/>
      <c r="P332" s="56"/>
      <c r="Q332" s="56"/>
      <c r="R332" s="56"/>
      <c r="S332" s="56"/>
      <c r="T332" s="57"/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T332" s="18" t="s">
        <v>169</v>
      </c>
      <c r="AU332" s="18" t="s">
        <v>81</v>
      </c>
    </row>
    <row r="333" spans="1:65" s="2" customFormat="1" ht="16.5" customHeight="1" x14ac:dyDescent="0.2">
      <c r="A333" s="30"/>
      <c r="B333" s="142"/>
      <c r="C333" s="143" t="s">
        <v>473</v>
      </c>
      <c r="D333" s="143" t="s">
        <v>162</v>
      </c>
      <c r="E333" s="144" t="s">
        <v>561</v>
      </c>
      <c r="F333" s="145" t="s">
        <v>562</v>
      </c>
      <c r="G333" s="146" t="s">
        <v>245</v>
      </c>
      <c r="H333" s="147">
        <v>576.45600000000002</v>
      </c>
      <c r="I333" s="148">
        <v>0</v>
      </c>
      <c r="J333" s="148">
        <f>ROUND(I333*H333,2)</f>
        <v>0</v>
      </c>
      <c r="K333" s="145" t="s">
        <v>166</v>
      </c>
      <c r="L333" s="31"/>
      <c r="M333" s="149" t="s">
        <v>1</v>
      </c>
      <c r="N333" s="150" t="s">
        <v>39</v>
      </c>
      <c r="O333" s="151">
        <v>4.0000000000000001E-3</v>
      </c>
      <c r="P333" s="151">
        <f>O333*H333</f>
        <v>2.3058240000000003</v>
      </c>
      <c r="Q333" s="151">
        <v>0</v>
      </c>
      <c r="R333" s="151">
        <f>Q333*H333</f>
        <v>0</v>
      </c>
      <c r="S333" s="151">
        <v>0</v>
      </c>
      <c r="T333" s="152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53" t="s">
        <v>167</v>
      </c>
      <c r="AT333" s="153" t="s">
        <v>162</v>
      </c>
      <c r="AU333" s="153" t="s">
        <v>81</v>
      </c>
      <c r="AY333" s="18" t="s">
        <v>160</v>
      </c>
      <c r="BE333" s="154">
        <f>IF(N333="základní",J333,0)</f>
        <v>0</v>
      </c>
      <c r="BF333" s="154">
        <f>IF(N333="snížená",J333,0)</f>
        <v>0</v>
      </c>
      <c r="BG333" s="154">
        <f>IF(N333="zákl. přenesená",J333,0)</f>
        <v>0</v>
      </c>
      <c r="BH333" s="154">
        <f>IF(N333="sníž. přenesená",J333,0)</f>
        <v>0</v>
      </c>
      <c r="BI333" s="154">
        <f>IF(N333="nulová",J333,0)</f>
        <v>0</v>
      </c>
      <c r="BJ333" s="18" t="s">
        <v>19</v>
      </c>
      <c r="BK333" s="154">
        <f>ROUND(I333*H333,2)</f>
        <v>0</v>
      </c>
      <c r="BL333" s="18" t="s">
        <v>167</v>
      </c>
      <c r="BM333" s="153" t="s">
        <v>1146</v>
      </c>
    </row>
    <row r="334" spans="1:65" s="2" customFormat="1" ht="29.25" x14ac:dyDescent="0.2">
      <c r="A334" s="30"/>
      <c r="B334" s="31"/>
      <c r="C334" s="30"/>
      <c r="D334" s="155" t="s">
        <v>169</v>
      </c>
      <c r="E334" s="30"/>
      <c r="F334" s="156" t="s">
        <v>564</v>
      </c>
      <c r="G334" s="30"/>
      <c r="H334" s="30"/>
      <c r="I334" s="30"/>
      <c r="J334" s="30"/>
      <c r="K334" s="30"/>
      <c r="L334" s="31"/>
      <c r="M334" s="157"/>
      <c r="N334" s="158"/>
      <c r="O334" s="56"/>
      <c r="P334" s="56"/>
      <c r="Q334" s="56"/>
      <c r="R334" s="56"/>
      <c r="S334" s="56"/>
      <c r="T334" s="57"/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T334" s="18" t="s">
        <v>169</v>
      </c>
      <c r="AU334" s="18" t="s">
        <v>81</v>
      </c>
    </row>
    <row r="335" spans="1:65" s="14" customFormat="1" x14ac:dyDescent="0.2">
      <c r="B335" s="165"/>
      <c r="D335" s="155" t="s">
        <v>171</v>
      </c>
      <c r="E335" s="166" t="s">
        <v>1</v>
      </c>
      <c r="F335" s="167" t="s">
        <v>1147</v>
      </c>
      <c r="H335" s="168">
        <v>576.45600000000002</v>
      </c>
      <c r="L335" s="165"/>
      <c r="M335" s="169"/>
      <c r="N335" s="170"/>
      <c r="O335" s="170"/>
      <c r="P335" s="170"/>
      <c r="Q335" s="170"/>
      <c r="R335" s="170"/>
      <c r="S335" s="170"/>
      <c r="T335" s="171"/>
      <c r="AT335" s="166" t="s">
        <v>171</v>
      </c>
      <c r="AU335" s="166" t="s">
        <v>81</v>
      </c>
      <c r="AV335" s="14" t="s">
        <v>81</v>
      </c>
      <c r="AW335" s="14" t="s">
        <v>31</v>
      </c>
      <c r="AX335" s="14" t="s">
        <v>19</v>
      </c>
      <c r="AY335" s="166" t="s">
        <v>160</v>
      </c>
    </row>
    <row r="336" spans="1:65" s="2" customFormat="1" ht="24" customHeight="1" x14ac:dyDescent="0.2">
      <c r="A336" s="30"/>
      <c r="B336" s="142"/>
      <c r="C336" s="143" t="s">
        <v>481</v>
      </c>
      <c r="D336" s="143" t="s">
        <v>162</v>
      </c>
      <c r="E336" s="144" t="s">
        <v>567</v>
      </c>
      <c r="F336" s="145" t="s">
        <v>568</v>
      </c>
      <c r="G336" s="146" t="s">
        <v>245</v>
      </c>
      <c r="H336" s="147">
        <v>24.018999999999998</v>
      </c>
      <c r="I336" s="148">
        <v>0</v>
      </c>
      <c r="J336" s="148">
        <f>ROUND(I336*H336,2)</f>
        <v>0</v>
      </c>
      <c r="K336" s="145" t="s">
        <v>166</v>
      </c>
      <c r="L336" s="31"/>
      <c r="M336" s="149" t="s">
        <v>1</v>
      </c>
      <c r="N336" s="150" t="s">
        <v>39</v>
      </c>
      <c r="O336" s="151">
        <v>0.16400000000000001</v>
      </c>
      <c r="P336" s="151">
        <f>O336*H336</f>
        <v>3.9391159999999998</v>
      </c>
      <c r="Q336" s="151">
        <v>0</v>
      </c>
      <c r="R336" s="151">
        <f>Q336*H336</f>
        <v>0</v>
      </c>
      <c r="S336" s="151">
        <v>0</v>
      </c>
      <c r="T336" s="152">
        <f>S336*H336</f>
        <v>0</v>
      </c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R336" s="153" t="s">
        <v>167</v>
      </c>
      <c r="AT336" s="153" t="s">
        <v>162</v>
      </c>
      <c r="AU336" s="153" t="s">
        <v>81</v>
      </c>
      <c r="AY336" s="18" t="s">
        <v>160</v>
      </c>
      <c r="BE336" s="154">
        <f>IF(N336="základní",J336,0)</f>
        <v>0</v>
      </c>
      <c r="BF336" s="154">
        <f>IF(N336="snížená",J336,0)</f>
        <v>0</v>
      </c>
      <c r="BG336" s="154">
        <f>IF(N336="zákl. přenesená",J336,0)</f>
        <v>0</v>
      </c>
      <c r="BH336" s="154">
        <f>IF(N336="sníž. přenesená",J336,0)</f>
        <v>0</v>
      </c>
      <c r="BI336" s="154">
        <f>IF(N336="nulová",J336,0)</f>
        <v>0</v>
      </c>
      <c r="BJ336" s="18" t="s">
        <v>19</v>
      </c>
      <c r="BK336" s="154">
        <f>ROUND(I336*H336,2)</f>
        <v>0</v>
      </c>
      <c r="BL336" s="18" t="s">
        <v>167</v>
      </c>
      <c r="BM336" s="153" t="s">
        <v>1148</v>
      </c>
    </row>
    <row r="337" spans="1:65" s="2" customFormat="1" ht="19.5" x14ac:dyDescent="0.2">
      <c r="A337" s="30"/>
      <c r="B337" s="31"/>
      <c r="C337" s="30"/>
      <c r="D337" s="155" t="s">
        <v>169</v>
      </c>
      <c r="E337" s="30"/>
      <c r="F337" s="156" t="s">
        <v>570</v>
      </c>
      <c r="G337" s="30"/>
      <c r="H337" s="30"/>
      <c r="I337" s="30"/>
      <c r="J337" s="30"/>
      <c r="K337" s="30"/>
      <c r="L337" s="31"/>
      <c r="M337" s="157"/>
      <c r="N337" s="158"/>
      <c r="O337" s="56"/>
      <c r="P337" s="56"/>
      <c r="Q337" s="56"/>
      <c r="R337" s="56"/>
      <c r="S337" s="56"/>
      <c r="T337" s="57"/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T337" s="18" t="s">
        <v>169</v>
      </c>
      <c r="AU337" s="18" t="s">
        <v>81</v>
      </c>
    </row>
    <row r="338" spans="1:65" s="2" customFormat="1" ht="24" customHeight="1" x14ac:dyDescent="0.2">
      <c r="A338" s="30"/>
      <c r="B338" s="142"/>
      <c r="C338" s="143" t="s">
        <v>487</v>
      </c>
      <c r="D338" s="143" t="s">
        <v>162</v>
      </c>
      <c r="E338" s="144" t="s">
        <v>577</v>
      </c>
      <c r="F338" s="145" t="s">
        <v>578</v>
      </c>
      <c r="G338" s="146" t="s">
        <v>245</v>
      </c>
      <c r="H338" s="147">
        <v>24.018999999999998</v>
      </c>
      <c r="I338" s="148">
        <v>0</v>
      </c>
      <c r="J338" s="148">
        <f>ROUND(I338*H338,2)</f>
        <v>0</v>
      </c>
      <c r="K338" s="145" t="s">
        <v>166</v>
      </c>
      <c r="L338" s="31"/>
      <c r="M338" s="149" t="s">
        <v>1</v>
      </c>
      <c r="N338" s="150" t="s">
        <v>39</v>
      </c>
      <c r="O338" s="151">
        <v>0</v>
      </c>
      <c r="P338" s="151">
        <f>O338*H338</f>
        <v>0</v>
      </c>
      <c r="Q338" s="151">
        <v>0</v>
      </c>
      <c r="R338" s="151">
        <f>Q338*H338</f>
        <v>0</v>
      </c>
      <c r="S338" s="151">
        <v>0</v>
      </c>
      <c r="T338" s="152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3" t="s">
        <v>167</v>
      </c>
      <c r="AT338" s="153" t="s">
        <v>162</v>
      </c>
      <c r="AU338" s="153" t="s">
        <v>81</v>
      </c>
      <c r="AY338" s="18" t="s">
        <v>160</v>
      </c>
      <c r="BE338" s="154">
        <f>IF(N338="základní",J338,0)</f>
        <v>0</v>
      </c>
      <c r="BF338" s="154">
        <f>IF(N338="snížená",J338,0)</f>
        <v>0</v>
      </c>
      <c r="BG338" s="154">
        <f>IF(N338="zákl. přenesená",J338,0)</f>
        <v>0</v>
      </c>
      <c r="BH338" s="154">
        <f>IF(N338="sníž. přenesená",J338,0)</f>
        <v>0</v>
      </c>
      <c r="BI338" s="154">
        <f>IF(N338="nulová",J338,0)</f>
        <v>0</v>
      </c>
      <c r="BJ338" s="18" t="s">
        <v>19</v>
      </c>
      <c r="BK338" s="154">
        <f>ROUND(I338*H338,2)</f>
        <v>0</v>
      </c>
      <c r="BL338" s="18" t="s">
        <v>167</v>
      </c>
      <c r="BM338" s="153" t="s">
        <v>1149</v>
      </c>
    </row>
    <row r="339" spans="1:65" s="2" customFormat="1" ht="29.25" x14ac:dyDescent="0.2">
      <c r="A339" s="30"/>
      <c r="B339" s="31"/>
      <c r="C339" s="30"/>
      <c r="D339" s="155" t="s">
        <v>169</v>
      </c>
      <c r="E339" s="30"/>
      <c r="F339" s="156" t="s">
        <v>277</v>
      </c>
      <c r="G339" s="30"/>
      <c r="H339" s="30"/>
      <c r="I339" s="30"/>
      <c r="J339" s="30"/>
      <c r="K339" s="30"/>
      <c r="L339" s="31"/>
      <c r="M339" s="157"/>
      <c r="N339" s="158"/>
      <c r="O339" s="56"/>
      <c r="P339" s="56"/>
      <c r="Q339" s="56"/>
      <c r="R339" s="56"/>
      <c r="S339" s="56"/>
      <c r="T339" s="57"/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T339" s="18" t="s">
        <v>169</v>
      </c>
      <c r="AU339" s="18" t="s">
        <v>81</v>
      </c>
    </row>
    <row r="340" spans="1:65" s="14" customFormat="1" x14ac:dyDescent="0.2">
      <c r="B340" s="165"/>
      <c r="D340" s="155" t="s">
        <v>171</v>
      </c>
      <c r="E340" s="166" t="s">
        <v>1</v>
      </c>
      <c r="F340" s="167" t="s">
        <v>1150</v>
      </c>
      <c r="H340" s="168">
        <v>24.018999999999998</v>
      </c>
      <c r="L340" s="165"/>
      <c r="M340" s="169"/>
      <c r="N340" s="170"/>
      <c r="O340" s="170"/>
      <c r="P340" s="170"/>
      <c r="Q340" s="170"/>
      <c r="R340" s="170"/>
      <c r="S340" s="170"/>
      <c r="T340" s="171"/>
      <c r="AT340" s="166" t="s">
        <v>171</v>
      </c>
      <c r="AU340" s="166" t="s">
        <v>81</v>
      </c>
      <c r="AV340" s="14" t="s">
        <v>81</v>
      </c>
      <c r="AW340" s="14" t="s">
        <v>31</v>
      </c>
      <c r="AX340" s="14" t="s">
        <v>19</v>
      </c>
      <c r="AY340" s="166" t="s">
        <v>160</v>
      </c>
    </row>
    <row r="341" spans="1:65" s="12" customFormat="1" ht="22.9" customHeight="1" x14ac:dyDescent="0.2">
      <c r="B341" s="130"/>
      <c r="D341" s="131" t="s">
        <v>73</v>
      </c>
      <c r="E341" s="140" t="s">
        <v>581</v>
      </c>
      <c r="F341" s="140" t="s">
        <v>582</v>
      </c>
      <c r="J341" s="141">
        <f>BK341</f>
        <v>0</v>
      </c>
      <c r="L341" s="130"/>
      <c r="M341" s="134"/>
      <c r="N341" s="135"/>
      <c r="O341" s="135"/>
      <c r="P341" s="136">
        <f>SUM(P342:P344)</f>
        <v>62.253388000000008</v>
      </c>
      <c r="Q341" s="135"/>
      <c r="R341" s="136">
        <f>SUM(R342:R344)</f>
        <v>0</v>
      </c>
      <c r="S341" s="135"/>
      <c r="T341" s="137">
        <f>SUM(T342:T344)</f>
        <v>0</v>
      </c>
      <c r="AR341" s="131" t="s">
        <v>19</v>
      </c>
      <c r="AT341" s="138" t="s">
        <v>73</v>
      </c>
      <c r="AU341" s="138" t="s">
        <v>19</v>
      </c>
      <c r="AY341" s="131" t="s">
        <v>160</v>
      </c>
      <c r="BK341" s="139">
        <f>SUM(BK342:BK344)</f>
        <v>0</v>
      </c>
    </row>
    <row r="342" spans="1:65" s="2" customFormat="1" ht="24" customHeight="1" x14ac:dyDescent="0.2">
      <c r="A342" s="30"/>
      <c r="B342" s="142"/>
      <c r="C342" s="143" t="s">
        <v>492</v>
      </c>
      <c r="D342" s="143" t="s">
        <v>162</v>
      </c>
      <c r="E342" s="144" t="s">
        <v>584</v>
      </c>
      <c r="F342" s="145" t="s">
        <v>585</v>
      </c>
      <c r="G342" s="146" t="s">
        <v>245</v>
      </c>
      <c r="H342" s="147">
        <v>137.12200000000001</v>
      </c>
      <c r="I342" s="148">
        <v>0</v>
      </c>
      <c r="J342" s="148">
        <f>ROUND(I342*H342,2)</f>
        <v>0</v>
      </c>
      <c r="K342" s="145" t="s">
        <v>166</v>
      </c>
      <c r="L342" s="31"/>
      <c r="M342" s="149" t="s">
        <v>1</v>
      </c>
      <c r="N342" s="150" t="s">
        <v>39</v>
      </c>
      <c r="O342" s="151">
        <v>0.45400000000000001</v>
      </c>
      <c r="P342" s="151">
        <f>O342*H342</f>
        <v>62.253388000000008</v>
      </c>
      <c r="Q342" s="151">
        <v>0</v>
      </c>
      <c r="R342" s="151">
        <f>Q342*H342</f>
        <v>0</v>
      </c>
      <c r="S342" s="151">
        <v>0</v>
      </c>
      <c r="T342" s="152">
        <f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53" t="s">
        <v>167</v>
      </c>
      <c r="AT342" s="153" t="s">
        <v>162</v>
      </c>
      <c r="AU342" s="153" t="s">
        <v>81</v>
      </c>
      <c r="AY342" s="18" t="s">
        <v>160</v>
      </c>
      <c r="BE342" s="154">
        <f>IF(N342="základní",J342,0)</f>
        <v>0</v>
      </c>
      <c r="BF342" s="154">
        <f>IF(N342="snížená",J342,0)</f>
        <v>0</v>
      </c>
      <c r="BG342" s="154">
        <f>IF(N342="zákl. přenesená",J342,0)</f>
        <v>0</v>
      </c>
      <c r="BH342" s="154">
        <f>IF(N342="sníž. přenesená",J342,0)</f>
        <v>0</v>
      </c>
      <c r="BI342" s="154">
        <f>IF(N342="nulová",J342,0)</f>
        <v>0</v>
      </c>
      <c r="BJ342" s="18" t="s">
        <v>19</v>
      </c>
      <c r="BK342" s="154">
        <f>ROUND(I342*H342,2)</f>
        <v>0</v>
      </c>
      <c r="BL342" s="18" t="s">
        <v>167</v>
      </c>
      <c r="BM342" s="153" t="s">
        <v>1151</v>
      </c>
    </row>
    <row r="343" spans="1:65" s="2" customFormat="1" ht="29.25" x14ac:dyDescent="0.2">
      <c r="A343" s="30"/>
      <c r="B343" s="31"/>
      <c r="C343" s="30"/>
      <c r="D343" s="155" t="s">
        <v>169</v>
      </c>
      <c r="E343" s="30"/>
      <c r="F343" s="156" t="s">
        <v>587</v>
      </c>
      <c r="G343" s="30"/>
      <c r="H343" s="30"/>
      <c r="I343" s="30"/>
      <c r="J343" s="30"/>
      <c r="K343" s="30"/>
      <c r="L343" s="31"/>
      <c r="M343" s="157"/>
      <c r="N343" s="158"/>
      <c r="O343" s="56"/>
      <c r="P343" s="56"/>
      <c r="Q343" s="56"/>
      <c r="R343" s="56"/>
      <c r="S343" s="56"/>
      <c r="T343" s="57"/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T343" s="18" t="s">
        <v>169</v>
      </c>
      <c r="AU343" s="18" t="s">
        <v>81</v>
      </c>
    </row>
    <row r="344" spans="1:65" s="2" customFormat="1" ht="19.5" x14ac:dyDescent="0.2">
      <c r="A344" s="30"/>
      <c r="B344" s="31"/>
      <c r="C344" s="30"/>
      <c r="D344" s="155" t="s">
        <v>248</v>
      </c>
      <c r="E344" s="30"/>
      <c r="F344" s="186" t="s">
        <v>1152</v>
      </c>
      <c r="G344" s="30"/>
      <c r="H344" s="30"/>
      <c r="I344" s="30"/>
      <c r="J344" s="30"/>
      <c r="K344" s="30"/>
      <c r="L344" s="31"/>
      <c r="M344" s="157"/>
      <c r="N344" s="158"/>
      <c r="O344" s="56"/>
      <c r="P344" s="56"/>
      <c r="Q344" s="56"/>
      <c r="R344" s="56"/>
      <c r="S344" s="56"/>
      <c r="T344" s="57"/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T344" s="18" t="s">
        <v>248</v>
      </c>
      <c r="AU344" s="18" t="s">
        <v>81</v>
      </c>
    </row>
    <row r="345" spans="1:65" s="12" customFormat="1" ht="25.9" customHeight="1" x14ac:dyDescent="0.2">
      <c r="B345" s="130"/>
      <c r="D345" s="131" t="s">
        <v>73</v>
      </c>
      <c r="E345" s="132" t="s">
        <v>593</v>
      </c>
      <c r="F345" s="132" t="s">
        <v>594</v>
      </c>
      <c r="J345" s="133">
        <f>BK345</f>
        <v>0</v>
      </c>
      <c r="L345" s="130"/>
      <c r="M345" s="134"/>
      <c r="N345" s="135"/>
      <c r="O345" s="135"/>
      <c r="P345" s="136">
        <f>P346</f>
        <v>2.0669500000000003</v>
      </c>
      <c r="Q345" s="135"/>
      <c r="R345" s="136">
        <f>R346</f>
        <v>0.01</v>
      </c>
      <c r="S345" s="135"/>
      <c r="T345" s="137">
        <f>T346</f>
        <v>0</v>
      </c>
      <c r="AR345" s="131" t="s">
        <v>81</v>
      </c>
      <c r="AT345" s="138" t="s">
        <v>73</v>
      </c>
      <c r="AU345" s="138" t="s">
        <v>74</v>
      </c>
      <c r="AY345" s="131" t="s">
        <v>160</v>
      </c>
      <c r="BK345" s="139">
        <f>BK346</f>
        <v>0</v>
      </c>
    </row>
    <row r="346" spans="1:65" s="12" customFormat="1" ht="22.9" customHeight="1" x14ac:dyDescent="0.2">
      <c r="B346" s="130"/>
      <c r="D346" s="131" t="s">
        <v>73</v>
      </c>
      <c r="E346" s="140" t="s">
        <v>595</v>
      </c>
      <c r="F346" s="140" t="s">
        <v>596</v>
      </c>
      <c r="J346" s="141">
        <f>BK346</f>
        <v>0</v>
      </c>
      <c r="L346" s="130"/>
      <c r="M346" s="134"/>
      <c r="N346" s="135"/>
      <c r="O346" s="135"/>
      <c r="P346" s="136">
        <f>SUM(P347:P369)</f>
        <v>2.0669500000000003</v>
      </c>
      <c r="Q346" s="135"/>
      <c r="R346" s="136">
        <f>SUM(R347:R369)</f>
        <v>0.01</v>
      </c>
      <c r="S346" s="135"/>
      <c r="T346" s="137">
        <f>SUM(T347:T369)</f>
        <v>0</v>
      </c>
      <c r="AR346" s="131" t="s">
        <v>81</v>
      </c>
      <c r="AT346" s="138" t="s">
        <v>73</v>
      </c>
      <c r="AU346" s="138" t="s">
        <v>19</v>
      </c>
      <c r="AY346" s="131" t="s">
        <v>160</v>
      </c>
      <c r="BK346" s="139">
        <f>SUM(BK347:BK369)</f>
        <v>0</v>
      </c>
    </row>
    <row r="347" spans="1:65" s="2" customFormat="1" ht="24" customHeight="1" x14ac:dyDescent="0.2">
      <c r="A347" s="30"/>
      <c r="B347" s="142"/>
      <c r="C347" s="143" t="s">
        <v>498</v>
      </c>
      <c r="D347" s="143" t="s">
        <v>162</v>
      </c>
      <c r="E347" s="144" t="s">
        <v>598</v>
      </c>
      <c r="F347" s="145" t="s">
        <v>599</v>
      </c>
      <c r="G347" s="146" t="s">
        <v>165</v>
      </c>
      <c r="H347" s="147">
        <v>9.24</v>
      </c>
      <c r="I347" s="148">
        <v>0</v>
      </c>
      <c r="J347" s="148">
        <f>ROUND(I347*H347,2)</f>
        <v>0</v>
      </c>
      <c r="K347" s="145" t="s">
        <v>166</v>
      </c>
      <c r="L347" s="31"/>
      <c r="M347" s="149" t="s">
        <v>1</v>
      </c>
      <c r="N347" s="150" t="s">
        <v>39</v>
      </c>
      <c r="O347" s="151">
        <v>5.3999999999999999E-2</v>
      </c>
      <c r="P347" s="151">
        <f>O347*H347</f>
        <v>0.49896000000000001</v>
      </c>
      <c r="Q347" s="151">
        <v>0</v>
      </c>
      <c r="R347" s="151">
        <f>Q347*H347</f>
        <v>0</v>
      </c>
      <c r="S347" s="151">
        <v>0</v>
      </c>
      <c r="T347" s="152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3" t="s">
        <v>279</v>
      </c>
      <c r="AT347" s="153" t="s">
        <v>162</v>
      </c>
      <c r="AU347" s="153" t="s">
        <v>81</v>
      </c>
      <c r="AY347" s="18" t="s">
        <v>160</v>
      </c>
      <c r="BE347" s="154">
        <f>IF(N347="základní",J347,0)</f>
        <v>0</v>
      </c>
      <c r="BF347" s="154">
        <f>IF(N347="snížená",J347,0)</f>
        <v>0</v>
      </c>
      <c r="BG347" s="154">
        <f>IF(N347="zákl. přenesená",J347,0)</f>
        <v>0</v>
      </c>
      <c r="BH347" s="154">
        <f>IF(N347="sníž. přenesená",J347,0)</f>
        <v>0</v>
      </c>
      <c r="BI347" s="154">
        <f>IF(N347="nulová",J347,0)</f>
        <v>0</v>
      </c>
      <c r="BJ347" s="18" t="s">
        <v>19</v>
      </c>
      <c r="BK347" s="154">
        <f>ROUND(I347*H347,2)</f>
        <v>0</v>
      </c>
      <c r="BL347" s="18" t="s">
        <v>279</v>
      </c>
      <c r="BM347" s="153" t="s">
        <v>1153</v>
      </c>
    </row>
    <row r="348" spans="1:65" s="2" customFormat="1" ht="19.5" x14ac:dyDescent="0.2">
      <c r="A348" s="30"/>
      <c r="B348" s="31"/>
      <c r="C348" s="30"/>
      <c r="D348" s="155" t="s">
        <v>169</v>
      </c>
      <c r="E348" s="30"/>
      <c r="F348" s="156" t="s">
        <v>601</v>
      </c>
      <c r="G348" s="30"/>
      <c r="H348" s="30"/>
      <c r="I348" s="30"/>
      <c r="J348" s="30"/>
      <c r="K348" s="30"/>
      <c r="L348" s="31"/>
      <c r="M348" s="157"/>
      <c r="N348" s="158"/>
      <c r="O348" s="56"/>
      <c r="P348" s="56"/>
      <c r="Q348" s="56"/>
      <c r="R348" s="56"/>
      <c r="S348" s="56"/>
      <c r="T348" s="57"/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T348" s="18" t="s">
        <v>169</v>
      </c>
      <c r="AU348" s="18" t="s">
        <v>81</v>
      </c>
    </row>
    <row r="349" spans="1:65" s="13" customFormat="1" x14ac:dyDescent="0.2">
      <c r="B349" s="159"/>
      <c r="D349" s="155" t="s">
        <v>171</v>
      </c>
      <c r="E349" s="160" t="s">
        <v>1</v>
      </c>
      <c r="F349" s="161" t="s">
        <v>1081</v>
      </c>
      <c r="H349" s="160" t="s">
        <v>1</v>
      </c>
      <c r="L349" s="159"/>
      <c r="M349" s="162"/>
      <c r="N349" s="163"/>
      <c r="O349" s="163"/>
      <c r="P349" s="163"/>
      <c r="Q349" s="163"/>
      <c r="R349" s="163"/>
      <c r="S349" s="163"/>
      <c r="T349" s="164"/>
      <c r="AT349" s="160" t="s">
        <v>171</v>
      </c>
      <c r="AU349" s="160" t="s">
        <v>81</v>
      </c>
      <c r="AV349" s="13" t="s">
        <v>19</v>
      </c>
      <c r="AW349" s="13" t="s">
        <v>31</v>
      </c>
      <c r="AX349" s="13" t="s">
        <v>74</v>
      </c>
      <c r="AY349" s="160" t="s">
        <v>160</v>
      </c>
    </row>
    <row r="350" spans="1:65" s="14" customFormat="1" x14ac:dyDescent="0.2">
      <c r="B350" s="165"/>
      <c r="D350" s="155" t="s">
        <v>171</v>
      </c>
      <c r="E350" s="166" t="s">
        <v>1</v>
      </c>
      <c r="F350" s="167" t="s">
        <v>1085</v>
      </c>
      <c r="H350" s="168">
        <v>1.6</v>
      </c>
      <c r="L350" s="165"/>
      <c r="M350" s="169"/>
      <c r="N350" s="170"/>
      <c r="O350" s="170"/>
      <c r="P350" s="170"/>
      <c r="Q350" s="170"/>
      <c r="R350" s="170"/>
      <c r="S350" s="170"/>
      <c r="T350" s="171"/>
      <c r="AT350" s="166" t="s">
        <v>171</v>
      </c>
      <c r="AU350" s="166" t="s">
        <v>81</v>
      </c>
      <c r="AV350" s="14" t="s">
        <v>81</v>
      </c>
      <c r="AW350" s="14" t="s">
        <v>31</v>
      </c>
      <c r="AX350" s="14" t="s">
        <v>74</v>
      </c>
      <c r="AY350" s="166" t="s">
        <v>160</v>
      </c>
    </row>
    <row r="351" spans="1:65" s="14" customFormat="1" x14ac:dyDescent="0.2">
      <c r="B351" s="165"/>
      <c r="D351" s="155" t="s">
        <v>171</v>
      </c>
      <c r="E351" s="166" t="s">
        <v>1</v>
      </c>
      <c r="F351" s="167" t="s">
        <v>1086</v>
      </c>
      <c r="H351" s="168">
        <v>1.28</v>
      </c>
      <c r="L351" s="165"/>
      <c r="M351" s="169"/>
      <c r="N351" s="170"/>
      <c r="O351" s="170"/>
      <c r="P351" s="170"/>
      <c r="Q351" s="170"/>
      <c r="R351" s="170"/>
      <c r="S351" s="170"/>
      <c r="T351" s="171"/>
      <c r="AT351" s="166" t="s">
        <v>171</v>
      </c>
      <c r="AU351" s="166" t="s">
        <v>81</v>
      </c>
      <c r="AV351" s="14" t="s">
        <v>81</v>
      </c>
      <c r="AW351" s="14" t="s">
        <v>31</v>
      </c>
      <c r="AX351" s="14" t="s">
        <v>74</v>
      </c>
      <c r="AY351" s="166" t="s">
        <v>160</v>
      </c>
    </row>
    <row r="352" spans="1:65" s="13" customFormat="1" x14ac:dyDescent="0.2">
      <c r="B352" s="159"/>
      <c r="D352" s="155" t="s">
        <v>171</v>
      </c>
      <c r="E352" s="160" t="s">
        <v>1</v>
      </c>
      <c r="F352" s="161" t="s">
        <v>201</v>
      </c>
      <c r="H352" s="160" t="s">
        <v>1</v>
      </c>
      <c r="L352" s="159"/>
      <c r="M352" s="162"/>
      <c r="N352" s="163"/>
      <c r="O352" s="163"/>
      <c r="P352" s="163"/>
      <c r="Q352" s="163"/>
      <c r="R352" s="163"/>
      <c r="S352" s="163"/>
      <c r="T352" s="164"/>
      <c r="AT352" s="160" t="s">
        <v>171</v>
      </c>
      <c r="AU352" s="160" t="s">
        <v>81</v>
      </c>
      <c r="AV352" s="13" t="s">
        <v>19</v>
      </c>
      <c r="AW352" s="13" t="s">
        <v>31</v>
      </c>
      <c r="AX352" s="13" t="s">
        <v>74</v>
      </c>
      <c r="AY352" s="160" t="s">
        <v>160</v>
      </c>
    </row>
    <row r="353" spans="1:65" s="14" customFormat="1" x14ac:dyDescent="0.2">
      <c r="B353" s="165"/>
      <c r="D353" s="155" t="s">
        <v>171</v>
      </c>
      <c r="E353" s="166" t="s">
        <v>1</v>
      </c>
      <c r="F353" s="167" t="s">
        <v>1087</v>
      </c>
      <c r="H353" s="168">
        <v>5.56</v>
      </c>
      <c r="L353" s="165"/>
      <c r="M353" s="169"/>
      <c r="N353" s="170"/>
      <c r="O353" s="170"/>
      <c r="P353" s="170"/>
      <c r="Q353" s="170"/>
      <c r="R353" s="170"/>
      <c r="S353" s="170"/>
      <c r="T353" s="171"/>
      <c r="AT353" s="166" t="s">
        <v>171</v>
      </c>
      <c r="AU353" s="166" t="s">
        <v>81</v>
      </c>
      <c r="AV353" s="14" t="s">
        <v>81</v>
      </c>
      <c r="AW353" s="14" t="s">
        <v>31</v>
      </c>
      <c r="AX353" s="14" t="s">
        <v>74</v>
      </c>
      <c r="AY353" s="166" t="s">
        <v>160</v>
      </c>
    </row>
    <row r="354" spans="1:65" s="14" customFormat="1" x14ac:dyDescent="0.2">
      <c r="B354" s="165"/>
      <c r="D354" s="155" t="s">
        <v>171</v>
      </c>
      <c r="E354" s="166" t="s">
        <v>1</v>
      </c>
      <c r="F354" s="167" t="s">
        <v>1088</v>
      </c>
      <c r="H354" s="168">
        <v>0.8</v>
      </c>
      <c r="L354" s="165"/>
      <c r="M354" s="169"/>
      <c r="N354" s="170"/>
      <c r="O354" s="170"/>
      <c r="P354" s="170"/>
      <c r="Q354" s="170"/>
      <c r="R354" s="170"/>
      <c r="S354" s="170"/>
      <c r="T354" s="171"/>
      <c r="AT354" s="166" t="s">
        <v>171</v>
      </c>
      <c r="AU354" s="166" t="s">
        <v>81</v>
      </c>
      <c r="AV354" s="14" t="s">
        <v>81</v>
      </c>
      <c r="AW354" s="14" t="s">
        <v>31</v>
      </c>
      <c r="AX354" s="14" t="s">
        <v>74</v>
      </c>
      <c r="AY354" s="166" t="s">
        <v>160</v>
      </c>
    </row>
    <row r="355" spans="1:65" s="15" customFormat="1" x14ac:dyDescent="0.2">
      <c r="B355" s="172"/>
      <c r="D355" s="155" t="s">
        <v>171</v>
      </c>
      <c r="E355" s="173" t="s">
        <v>1</v>
      </c>
      <c r="F355" s="174" t="s">
        <v>176</v>
      </c>
      <c r="H355" s="175">
        <v>9.24</v>
      </c>
      <c r="L355" s="172"/>
      <c r="M355" s="176"/>
      <c r="N355" s="177"/>
      <c r="O355" s="177"/>
      <c r="P355" s="177"/>
      <c r="Q355" s="177"/>
      <c r="R355" s="177"/>
      <c r="S355" s="177"/>
      <c r="T355" s="178"/>
      <c r="AT355" s="173" t="s">
        <v>171</v>
      </c>
      <c r="AU355" s="173" t="s">
        <v>81</v>
      </c>
      <c r="AV355" s="15" t="s">
        <v>167</v>
      </c>
      <c r="AW355" s="15" t="s">
        <v>31</v>
      </c>
      <c r="AX355" s="15" t="s">
        <v>19</v>
      </c>
      <c r="AY355" s="173" t="s">
        <v>160</v>
      </c>
    </row>
    <row r="356" spans="1:65" s="2" customFormat="1" ht="16.5" customHeight="1" x14ac:dyDescent="0.2">
      <c r="A356" s="30"/>
      <c r="B356" s="142"/>
      <c r="C356" s="187" t="s">
        <v>504</v>
      </c>
      <c r="D356" s="187" t="s">
        <v>291</v>
      </c>
      <c r="E356" s="188" t="s">
        <v>603</v>
      </c>
      <c r="F356" s="189" t="s">
        <v>604</v>
      </c>
      <c r="G356" s="190" t="s">
        <v>245</v>
      </c>
      <c r="H356" s="191">
        <v>3.0000000000000001E-3</v>
      </c>
      <c r="I356" s="192">
        <v>0</v>
      </c>
      <c r="J356" s="192">
        <f>ROUND(I356*H356,2)</f>
        <v>0</v>
      </c>
      <c r="K356" s="189" t="s">
        <v>166</v>
      </c>
      <c r="L356" s="193"/>
      <c r="M356" s="194" t="s">
        <v>1</v>
      </c>
      <c r="N356" s="195" t="s">
        <v>39</v>
      </c>
      <c r="O356" s="151">
        <v>0</v>
      </c>
      <c r="P356" s="151">
        <f>O356*H356</f>
        <v>0</v>
      </c>
      <c r="Q356" s="151">
        <v>1</v>
      </c>
      <c r="R356" s="151">
        <f>Q356*H356</f>
        <v>3.0000000000000001E-3</v>
      </c>
      <c r="S356" s="151">
        <v>0</v>
      </c>
      <c r="T356" s="152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3" t="s">
        <v>394</v>
      </c>
      <c r="AT356" s="153" t="s">
        <v>291</v>
      </c>
      <c r="AU356" s="153" t="s">
        <v>81</v>
      </c>
      <c r="AY356" s="18" t="s">
        <v>160</v>
      </c>
      <c r="BE356" s="154">
        <f>IF(N356="základní",J356,0)</f>
        <v>0</v>
      </c>
      <c r="BF356" s="154">
        <f>IF(N356="snížená",J356,0)</f>
        <v>0</v>
      </c>
      <c r="BG356" s="154">
        <f>IF(N356="zákl. přenesená",J356,0)</f>
        <v>0</v>
      </c>
      <c r="BH356" s="154">
        <f>IF(N356="sníž. přenesená",J356,0)</f>
        <v>0</v>
      </c>
      <c r="BI356" s="154">
        <f>IF(N356="nulová",J356,0)</f>
        <v>0</v>
      </c>
      <c r="BJ356" s="18" t="s">
        <v>19</v>
      </c>
      <c r="BK356" s="154">
        <f>ROUND(I356*H356,2)</f>
        <v>0</v>
      </c>
      <c r="BL356" s="18" t="s">
        <v>279</v>
      </c>
      <c r="BM356" s="153" t="s">
        <v>1154</v>
      </c>
    </row>
    <row r="357" spans="1:65" s="2" customFormat="1" x14ac:dyDescent="0.2">
      <c r="A357" s="30"/>
      <c r="B357" s="31"/>
      <c r="C357" s="30"/>
      <c r="D357" s="155" t="s">
        <v>169</v>
      </c>
      <c r="E357" s="30"/>
      <c r="F357" s="156" t="s">
        <v>604</v>
      </c>
      <c r="G357" s="30"/>
      <c r="H357" s="30"/>
      <c r="I357" s="30"/>
      <c r="J357" s="30"/>
      <c r="K357" s="30"/>
      <c r="L357" s="31"/>
      <c r="M357" s="157"/>
      <c r="N357" s="158"/>
      <c r="O357" s="56"/>
      <c r="P357" s="56"/>
      <c r="Q357" s="56"/>
      <c r="R357" s="56"/>
      <c r="S357" s="56"/>
      <c r="T357" s="57"/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T357" s="18" t="s">
        <v>169</v>
      </c>
      <c r="AU357" s="18" t="s">
        <v>81</v>
      </c>
    </row>
    <row r="358" spans="1:65" s="2" customFormat="1" ht="19.5" x14ac:dyDescent="0.2">
      <c r="A358" s="30"/>
      <c r="B358" s="31"/>
      <c r="C358" s="30"/>
      <c r="D358" s="155" t="s">
        <v>248</v>
      </c>
      <c r="E358" s="30"/>
      <c r="F358" s="186" t="s">
        <v>606</v>
      </c>
      <c r="G358" s="30"/>
      <c r="H358" s="30"/>
      <c r="I358" s="30"/>
      <c r="J358" s="30"/>
      <c r="K358" s="30"/>
      <c r="L358" s="31"/>
      <c r="M358" s="157"/>
      <c r="N358" s="158"/>
      <c r="O358" s="56"/>
      <c r="P358" s="56"/>
      <c r="Q358" s="56"/>
      <c r="R358" s="56"/>
      <c r="S358" s="56"/>
      <c r="T358" s="57"/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T358" s="18" t="s">
        <v>248</v>
      </c>
      <c r="AU358" s="18" t="s">
        <v>81</v>
      </c>
    </row>
    <row r="359" spans="1:65" s="14" customFormat="1" x14ac:dyDescent="0.2">
      <c r="B359" s="165"/>
      <c r="D359" s="155" t="s">
        <v>171</v>
      </c>
      <c r="E359" s="166" t="s">
        <v>1</v>
      </c>
      <c r="F359" s="167" t="s">
        <v>1155</v>
      </c>
      <c r="H359" s="168">
        <v>3.0000000000000001E-3</v>
      </c>
      <c r="L359" s="165"/>
      <c r="M359" s="169"/>
      <c r="N359" s="170"/>
      <c r="O359" s="170"/>
      <c r="P359" s="170"/>
      <c r="Q359" s="170"/>
      <c r="R359" s="170"/>
      <c r="S359" s="170"/>
      <c r="T359" s="171"/>
      <c r="AT359" s="166" t="s">
        <v>171</v>
      </c>
      <c r="AU359" s="166" t="s">
        <v>81</v>
      </c>
      <c r="AV359" s="14" t="s">
        <v>81</v>
      </c>
      <c r="AW359" s="14" t="s">
        <v>31</v>
      </c>
      <c r="AX359" s="14" t="s">
        <v>74</v>
      </c>
      <c r="AY359" s="166" t="s">
        <v>160</v>
      </c>
    </row>
    <row r="360" spans="1:65" s="15" customFormat="1" x14ac:dyDescent="0.2">
      <c r="B360" s="172"/>
      <c r="D360" s="155" t="s">
        <v>171</v>
      </c>
      <c r="E360" s="173" t="s">
        <v>1</v>
      </c>
      <c r="F360" s="174" t="s">
        <v>176</v>
      </c>
      <c r="H360" s="175">
        <v>3.0000000000000001E-3</v>
      </c>
      <c r="L360" s="172"/>
      <c r="M360" s="176"/>
      <c r="N360" s="177"/>
      <c r="O360" s="177"/>
      <c r="P360" s="177"/>
      <c r="Q360" s="177"/>
      <c r="R360" s="177"/>
      <c r="S360" s="177"/>
      <c r="T360" s="178"/>
      <c r="AT360" s="173" t="s">
        <v>171</v>
      </c>
      <c r="AU360" s="173" t="s">
        <v>81</v>
      </c>
      <c r="AV360" s="15" t="s">
        <v>167</v>
      </c>
      <c r="AW360" s="15" t="s">
        <v>31</v>
      </c>
      <c r="AX360" s="15" t="s">
        <v>19</v>
      </c>
      <c r="AY360" s="173" t="s">
        <v>160</v>
      </c>
    </row>
    <row r="361" spans="1:65" s="2" customFormat="1" ht="24" customHeight="1" x14ac:dyDescent="0.2">
      <c r="A361" s="30"/>
      <c r="B361" s="142"/>
      <c r="C361" s="143" t="s">
        <v>510</v>
      </c>
      <c r="D361" s="143" t="s">
        <v>162</v>
      </c>
      <c r="E361" s="144" t="s">
        <v>609</v>
      </c>
      <c r="F361" s="145" t="s">
        <v>610</v>
      </c>
      <c r="G361" s="146" t="s">
        <v>165</v>
      </c>
      <c r="H361" s="147">
        <v>18.48</v>
      </c>
      <c r="I361" s="148">
        <v>0</v>
      </c>
      <c r="J361" s="148">
        <f>ROUND(I361*H361,2)</f>
        <v>0</v>
      </c>
      <c r="K361" s="145" t="s">
        <v>166</v>
      </c>
      <c r="L361" s="31"/>
      <c r="M361" s="149" t="s">
        <v>1</v>
      </c>
      <c r="N361" s="150" t="s">
        <v>39</v>
      </c>
      <c r="O361" s="151">
        <v>8.4000000000000005E-2</v>
      </c>
      <c r="P361" s="151">
        <f>O361*H361</f>
        <v>1.5523200000000001</v>
      </c>
      <c r="Q361" s="151">
        <v>0</v>
      </c>
      <c r="R361" s="151">
        <f>Q361*H361</f>
        <v>0</v>
      </c>
      <c r="S361" s="151">
        <v>0</v>
      </c>
      <c r="T361" s="152">
        <f>S361*H361</f>
        <v>0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153" t="s">
        <v>279</v>
      </c>
      <c r="AT361" s="153" t="s">
        <v>162</v>
      </c>
      <c r="AU361" s="153" t="s">
        <v>81</v>
      </c>
      <c r="AY361" s="18" t="s">
        <v>160</v>
      </c>
      <c r="BE361" s="154">
        <f>IF(N361="základní",J361,0)</f>
        <v>0</v>
      </c>
      <c r="BF361" s="154">
        <f>IF(N361="snížená",J361,0)</f>
        <v>0</v>
      </c>
      <c r="BG361" s="154">
        <f>IF(N361="zákl. přenesená",J361,0)</f>
        <v>0</v>
      </c>
      <c r="BH361" s="154">
        <f>IF(N361="sníž. přenesená",J361,0)</f>
        <v>0</v>
      </c>
      <c r="BI361" s="154">
        <f>IF(N361="nulová",J361,0)</f>
        <v>0</v>
      </c>
      <c r="BJ361" s="18" t="s">
        <v>19</v>
      </c>
      <c r="BK361" s="154">
        <f>ROUND(I361*H361,2)</f>
        <v>0</v>
      </c>
      <c r="BL361" s="18" t="s">
        <v>279</v>
      </c>
      <c r="BM361" s="153" t="s">
        <v>1156</v>
      </c>
    </row>
    <row r="362" spans="1:65" s="2" customFormat="1" ht="19.5" x14ac:dyDescent="0.2">
      <c r="A362" s="30"/>
      <c r="B362" s="31"/>
      <c r="C362" s="30"/>
      <c r="D362" s="155" t="s">
        <v>169</v>
      </c>
      <c r="E362" s="30"/>
      <c r="F362" s="156" t="s">
        <v>612</v>
      </c>
      <c r="G362" s="30"/>
      <c r="H362" s="30"/>
      <c r="I362" s="30"/>
      <c r="J362" s="30"/>
      <c r="K362" s="30"/>
      <c r="L362" s="31"/>
      <c r="M362" s="157"/>
      <c r="N362" s="158"/>
      <c r="O362" s="56"/>
      <c r="P362" s="56"/>
      <c r="Q362" s="56"/>
      <c r="R362" s="56"/>
      <c r="S362" s="56"/>
      <c r="T362" s="57"/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T362" s="18" t="s">
        <v>169</v>
      </c>
      <c r="AU362" s="18" t="s">
        <v>81</v>
      </c>
    </row>
    <row r="363" spans="1:65" s="14" customFormat="1" x14ac:dyDescent="0.2">
      <c r="B363" s="165"/>
      <c r="D363" s="155" t="s">
        <v>171</v>
      </c>
      <c r="E363" s="166" t="s">
        <v>1</v>
      </c>
      <c r="F363" s="167" t="s">
        <v>1157</v>
      </c>
      <c r="H363" s="168">
        <v>18.48</v>
      </c>
      <c r="L363" s="165"/>
      <c r="M363" s="169"/>
      <c r="N363" s="170"/>
      <c r="O363" s="170"/>
      <c r="P363" s="170"/>
      <c r="Q363" s="170"/>
      <c r="R363" s="170"/>
      <c r="S363" s="170"/>
      <c r="T363" s="171"/>
      <c r="AT363" s="166" t="s">
        <v>171</v>
      </c>
      <c r="AU363" s="166" t="s">
        <v>81</v>
      </c>
      <c r="AV363" s="14" t="s">
        <v>81</v>
      </c>
      <c r="AW363" s="14" t="s">
        <v>31</v>
      </c>
      <c r="AX363" s="14" t="s">
        <v>19</v>
      </c>
      <c r="AY363" s="166" t="s">
        <v>160</v>
      </c>
    </row>
    <row r="364" spans="1:65" s="2" customFormat="1" ht="16.5" customHeight="1" x14ac:dyDescent="0.2">
      <c r="A364" s="30"/>
      <c r="B364" s="142"/>
      <c r="C364" s="187" t="s">
        <v>514</v>
      </c>
      <c r="D364" s="187" t="s">
        <v>291</v>
      </c>
      <c r="E364" s="188" t="s">
        <v>615</v>
      </c>
      <c r="F364" s="189" t="s">
        <v>616</v>
      </c>
      <c r="G364" s="190" t="s">
        <v>245</v>
      </c>
      <c r="H364" s="191">
        <v>7.0000000000000001E-3</v>
      </c>
      <c r="I364" s="192">
        <v>0</v>
      </c>
      <c r="J364" s="192">
        <f>ROUND(I364*H364,2)</f>
        <v>0</v>
      </c>
      <c r="K364" s="189" t="s">
        <v>166</v>
      </c>
      <c r="L364" s="193"/>
      <c r="M364" s="194" t="s">
        <v>1</v>
      </c>
      <c r="N364" s="195" t="s">
        <v>39</v>
      </c>
      <c r="O364" s="151">
        <v>0</v>
      </c>
      <c r="P364" s="151">
        <f>O364*H364</f>
        <v>0</v>
      </c>
      <c r="Q364" s="151">
        <v>1</v>
      </c>
      <c r="R364" s="151">
        <f>Q364*H364</f>
        <v>7.0000000000000001E-3</v>
      </c>
      <c r="S364" s="151">
        <v>0</v>
      </c>
      <c r="T364" s="152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53" t="s">
        <v>394</v>
      </c>
      <c r="AT364" s="153" t="s">
        <v>291</v>
      </c>
      <c r="AU364" s="153" t="s">
        <v>81</v>
      </c>
      <c r="AY364" s="18" t="s">
        <v>160</v>
      </c>
      <c r="BE364" s="154">
        <f>IF(N364="základní",J364,0)</f>
        <v>0</v>
      </c>
      <c r="BF364" s="154">
        <f>IF(N364="snížená",J364,0)</f>
        <v>0</v>
      </c>
      <c r="BG364" s="154">
        <f>IF(N364="zákl. přenesená",J364,0)</f>
        <v>0</v>
      </c>
      <c r="BH364" s="154">
        <f>IF(N364="sníž. přenesená",J364,0)</f>
        <v>0</v>
      </c>
      <c r="BI364" s="154">
        <f>IF(N364="nulová",J364,0)</f>
        <v>0</v>
      </c>
      <c r="BJ364" s="18" t="s">
        <v>19</v>
      </c>
      <c r="BK364" s="154">
        <f>ROUND(I364*H364,2)</f>
        <v>0</v>
      </c>
      <c r="BL364" s="18" t="s">
        <v>279</v>
      </c>
      <c r="BM364" s="153" t="s">
        <v>1158</v>
      </c>
    </row>
    <row r="365" spans="1:65" s="2" customFormat="1" x14ac:dyDescent="0.2">
      <c r="A365" s="30"/>
      <c r="B365" s="31"/>
      <c r="C365" s="30"/>
      <c r="D365" s="155" t="s">
        <v>169</v>
      </c>
      <c r="E365" s="30"/>
      <c r="F365" s="156" t="s">
        <v>616</v>
      </c>
      <c r="G365" s="30"/>
      <c r="H365" s="30"/>
      <c r="I365" s="30"/>
      <c r="J365" s="30"/>
      <c r="K365" s="30"/>
      <c r="L365" s="31"/>
      <c r="M365" s="157"/>
      <c r="N365" s="158"/>
      <c r="O365" s="56"/>
      <c r="P365" s="56"/>
      <c r="Q365" s="56"/>
      <c r="R365" s="56"/>
      <c r="S365" s="56"/>
      <c r="T365" s="57"/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T365" s="18" t="s">
        <v>169</v>
      </c>
      <c r="AU365" s="18" t="s">
        <v>81</v>
      </c>
    </row>
    <row r="366" spans="1:65" s="2" customFormat="1" ht="19.5" x14ac:dyDescent="0.2">
      <c r="A366" s="30"/>
      <c r="B366" s="31"/>
      <c r="C366" s="30"/>
      <c r="D366" s="155" t="s">
        <v>248</v>
      </c>
      <c r="E366" s="30"/>
      <c r="F366" s="186" t="s">
        <v>618</v>
      </c>
      <c r="G366" s="30"/>
      <c r="H366" s="30"/>
      <c r="I366" s="30"/>
      <c r="J366" s="30"/>
      <c r="K366" s="30"/>
      <c r="L366" s="31"/>
      <c r="M366" s="157"/>
      <c r="N366" s="158"/>
      <c r="O366" s="56"/>
      <c r="P366" s="56"/>
      <c r="Q366" s="56"/>
      <c r="R366" s="56"/>
      <c r="S366" s="56"/>
      <c r="T366" s="57"/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T366" s="18" t="s">
        <v>248</v>
      </c>
      <c r="AU366" s="18" t="s">
        <v>81</v>
      </c>
    </row>
    <row r="367" spans="1:65" s="14" customFormat="1" x14ac:dyDescent="0.2">
      <c r="B367" s="165"/>
      <c r="D367" s="155" t="s">
        <v>171</v>
      </c>
      <c r="E367" s="166" t="s">
        <v>1</v>
      </c>
      <c r="F367" s="167" t="s">
        <v>1159</v>
      </c>
      <c r="H367" s="168">
        <v>7.0000000000000001E-3</v>
      </c>
      <c r="L367" s="165"/>
      <c r="M367" s="169"/>
      <c r="N367" s="170"/>
      <c r="O367" s="170"/>
      <c r="P367" s="170"/>
      <c r="Q367" s="170"/>
      <c r="R367" s="170"/>
      <c r="S367" s="170"/>
      <c r="T367" s="171"/>
      <c r="AT367" s="166" t="s">
        <v>171</v>
      </c>
      <c r="AU367" s="166" t="s">
        <v>81</v>
      </c>
      <c r="AV367" s="14" t="s">
        <v>81</v>
      </c>
      <c r="AW367" s="14" t="s">
        <v>31</v>
      </c>
      <c r="AX367" s="14" t="s">
        <v>19</v>
      </c>
      <c r="AY367" s="166" t="s">
        <v>160</v>
      </c>
    </row>
    <row r="368" spans="1:65" s="2" customFormat="1" ht="24" customHeight="1" x14ac:dyDescent="0.2">
      <c r="A368" s="30"/>
      <c r="B368" s="142"/>
      <c r="C368" s="143" t="s">
        <v>519</v>
      </c>
      <c r="D368" s="143" t="s">
        <v>162</v>
      </c>
      <c r="E368" s="144" t="s">
        <v>621</v>
      </c>
      <c r="F368" s="145" t="s">
        <v>622</v>
      </c>
      <c r="G368" s="146" t="s">
        <v>245</v>
      </c>
      <c r="H368" s="147">
        <v>0.01</v>
      </c>
      <c r="I368" s="148">
        <v>0</v>
      </c>
      <c r="J368" s="148">
        <f>ROUND(I368*H368,2)</f>
        <v>0</v>
      </c>
      <c r="K368" s="145" t="s">
        <v>166</v>
      </c>
      <c r="L368" s="31"/>
      <c r="M368" s="149" t="s">
        <v>1</v>
      </c>
      <c r="N368" s="150" t="s">
        <v>39</v>
      </c>
      <c r="O368" s="151">
        <v>1.5669999999999999</v>
      </c>
      <c r="P368" s="151">
        <f>O368*H368</f>
        <v>1.567E-2</v>
      </c>
      <c r="Q368" s="151">
        <v>0</v>
      </c>
      <c r="R368" s="151">
        <f>Q368*H368</f>
        <v>0</v>
      </c>
      <c r="S368" s="151">
        <v>0</v>
      </c>
      <c r="T368" s="152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53" t="s">
        <v>279</v>
      </c>
      <c r="AT368" s="153" t="s">
        <v>162</v>
      </c>
      <c r="AU368" s="153" t="s">
        <v>81</v>
      </c>
      <c r="AY368" s="18" t="s">
        <v>160</v>
      </c>
      <c r="BE368" s="154">
        <f>IF(N368="základní",J368,0)</f>
        <v>0</v>
      </c>
      <c r="BF368" s="154">
        <f>IF(N368="snížená",J368,0)</f>
        <v>0</v>
      </c>
      <c r="BG368" s="154">
        <f>IF(N368="zákl. přenesená",J368,0)</f>
        <v>0</v>
      </c>
      <c r="BH368" s="154">
        <f>IF(N368="sníž. přenesená",J368,0)</f>
        <v>0</v>
      </c>
      <c r="BI368" s="154">
        <f>IF(N368="nulová",J368,0)</f>
        <v>0</v>
      </c>
      <c r="BJ368" s="18" t="s">
        <v>19</v>
      </c>
      <c r="BK368" s="154">
        <f>ROUND(I368*H368,2)</f>
        <v>0</v>
      </c>
      <c r="BL368" s="18" t="s">
        <v>279</v>
      </c>
      <c r="BM368" s="153" t="s">
        <v>1160</v>
      </c>
    </row>
    <row r="369" spans="1:47" s="2" customFormat="1" ht="29.25" x14ac:dyDescent="0.2">
      <c r="A369" s="30"/>
      <c r="B369" s="31"/>
      <c r="C369" s="30"/>
      <c r="D369" s="155" t="s">
        <v>169</v>
      </c>
      <c r="E369" s="30"/>
      <c r="F369" s="156" t="s">
        <v>624</v>
      </c>
      <c r="G369" s="30"/>
      <c r="H369" s="30"/>
      <c r="I369" s="30"/>
      <c r="J369" s="30"/>
      <c r="K369" s="30"/>
      <c r="L369" s="31"/>
      <c r="M369" s="196"/>
      <c r="N369" s="197"/>
      <c r="O369" s="198"/>
      <c r="P369" s="198"/>
      <c r="Q369" s="198"/>
      <c r="R369" s="198"/>
      <c r="S369" s="198"/>
      <c r="T369" s="199"/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T369" s="18" t="s">
        <v>169</v>
      </c>
      <c r="AU369" s="18" t="s">
        <v>81</v>
      </c>
    </row>
    <row r="370" spans="1:47" s="2" customFormat="1" ht="6.95" customHeight="1" x14ac:dyDescent="0.2">
      <c r="A370" s="30"/>
      <c r="B370" s="45"/>
      <c r="C370" s="46"/>
      <c r="D370" s="46"/>
      <c r="E370" s="46"/>
      <c r="F370" s="46"/>
      <c r="G370" s="46"/>
      <c r="H370" s="46"/>
      <c r="I370" s="46"/>
      <c r="J370" s="46"/>
      <c r="K370" s="46"/>
      <c r="L370" s="31"/>
      <c r="M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</row>
  </sheetData>
  <autoFilter ref="C129:K369"/>
  <mergeCells count="11">
    <mergeCell ref="E122:H122"/>
    <mergeCell ref="E7:H7"/>
    <mergeCell ref="E9:H9"/>
    <mergeCell ref="E11:H11"/>
    <mergeCell ref="E29:H29"/>
    <mergeCell ref="E85:H85"/>
    <mergeCell ref="L2:V2"/>
    <mergeCell ref="E87:H87"/>
    <mergeCell ref="E89:H89"/>
    <mergeCell ref="E118:H118"/>
    <mergeCell ref="E120:H12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6"/>
  <sheetViews>
    <sheetView showGridLines="0" topLeftCell="A124" workbookViewId="0">
      <selection activeCell="I135" sqref="I13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232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105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124</v>
      </c>
      <c r="L4" s="21"/>
      <c r="M4" s="93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39" t="str">
        <f>'Rekapitulace stavby'!K6</f>
        <v>Blatno u Jesenice - Kaštice</v>
      </c>
      <c r="F7" s="240"/>
      <c r="G7" s="240"/>
      <c r="H7" s="240"/>
      <c r="L7" s="21"/>
    </row>
    <row r="8" spans="1:46" s="1" customFormat="1" ht="12" customHeight="1" x14ac:dyDescent="0.2">
      <c r="B8" s="21"/>
      <c r="D8" s="27" t="s">
        <v>125</v>
      </c>
      <c r="L8" s="21"/>
    </row>
    <row r="9" spans="1:46" s="2" customFormat="1" ht="16.5" customHeight="1" x14ac:dyDescent="0.2">
      <c r="A9" s="30"/>
      <c r="B9" s="31"/>
      <c r="C9" s="30"/>
      <c r="D9" s="30"/>
      <c r="E9" s="239" t="s">
        <v>1008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26" t="s">
        <v>625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17</v>
      </c>
      <c r="E13" s="30"/>
      <c r="F13" s="25" t="s">
        <v>1</v>
      </c>
      <c r="G13" s="30"/>
      <c r="H13" s="30"/>
      <c r="I13" s="27" t="s">
        <v>18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25" t="s">
        <v>21</v>
      </c>
      <c r="G14" s="30"/>
      <c r="H14" s="30"/>
      <c r="I14" s="27" t="s">
        <v>22</v>
      </c>
      <c r="J14" s="53" t="str">
        <f>'Rekapitulace stavby'!AN8</f>
        <v>20. 9. 2019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26</v>
      </c>
      <c r="E16" s="30"/>
      <c r="F16" s="30"/>
      <c r="G16" s="30"/>
      <c r="H16" s="30"/>
      <c r="I16" s="27" t="s">
        <v>27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21</v>
      </c>
      <c r="F17" s="30"/>
      <c r="G17" s="30"/>
      <c r="H17" s="30"/>
      <c r="I17" s="27" t="s">
        <v>28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29</v>
      </c>
      <c r="E19" s="30"/>
      <c r="F19" s="30"/>
      <c r="G19" s="30"/>
      <c r="H19" s="30"/>
      <c r="I19" s="27" t="s">
        <v>27</v>
      </c>
      <c r="J19" s="25" t="s">
        <v>1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5" t="s">
        <v>21</v>
      </c>
      <c r="F20" s="30"/>
      <c r="G20" s="30"/>
      <c r="H20" s="30"/>
      <c r="I20" s="27" t="s">
        <v>28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30</v>
      </c>
      <c r="E22" s="30"/>
      <c r="F22" s="30"/>
      <c r="G22" s="30"/>
      <c r="H22" s="30"/>
      <c r="I22" s="27" t="s">
        <v>27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21</v>
      </c>
      <c r="F23" s="30"/>
      <c r="G23" s="30"/>
      <c r="H23" s="30"/>
      <c r="I23" s="27" t="s">
        <v>28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27</v>
      </c>
      <c r="J25" s="25" t="s">
        <v>1</v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">
        <v>21</v>
      </c>
      <c r="F26" s="30"/>
      <c r="G26" s="30"/>
      <c r="H26" s="30"/>
      <c r="I26" s="27" t="s">
        <v>28</v>
      </c>
      <c r="J26" s="25" t="s">
        <v>1</v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4"/>
      <c r="B29" s="95"/>
      <c r="C29" s="94"/>
      <c r="D29" s="94"/>
      <c r="E29" s="233" t="s">
        <v>1</v>
      </c>
      <c r="F29" s="233"/>
      <c r="G29" s="233"/>
      <c r="H29" s="23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97" t="s">
        <v>34</v>
      </c>
      <c r="E32" s="30"/>
      <c r="F32" s="30"/>
      <c r="G32" s="30"/>
      <c r="H32" s="30"/>
      <c r="I32" s="30"/>
      <c r="J32" s="69">
        <f>ROUND(J123,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98" t="s">
        <v>38</v>
      </c>
      <c r="E35" s="27" t="s">
        <v>39</v>
      </c>
      <c r="F35" s="99">
        <f>ROUND((SUM(BE123:BE135)),  2)</f>
        <v>0</v>
      </c>
      <c r="G35" s="30"/>
      <c r="H35" s="30"/>
      <c r="I35" s="100">
        <v>0.21</v>
      </c>
      <c r="J35" s="99">
        <f>ROUND(((SUM(BE123:BE135))*I35),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99">
        <f>ROUND((SUM(BF123:BF135)),  2)</f>
        <v>0</v>
      </c>
      <c r="G36" s="30"/>
      <c r="H36" s="30"/>
      <c r="I36" s="100">
        <v>0.15</v>
      </c>
      <c r="J36" s="99">
        <f>ROUND(((SUM(BF123:BF135))*I36),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99">
        <f>ROUND((SUM(BG123:BG135)),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99">
        <f>ROUND((SUM(BH123:BH135)),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99">
        <f>ROUND((SUM(BI123:BI135)),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1"/>
      <c r="D41" s="102" t="s">
        <v>44</v>
      </c>
      <c r="E41" s="58"/>
      <c r="F41" s="58"/>
      <c r="G41" s="103" t="s">
        <v>45</v>
      </c>
      <c r="H41" s="104" t="s">
        <v>46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07" t="s">
        <v>50</v>
      </c>
      <c r="G61" s="43" t="s">
        <v>49</v>
      </c>
      <c r="H61" s="33"/>
      <c r="I61" s="33"/>
      <c r="J61" s="108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07" t="s">
        <v>50</v>
      </c>
      <c r="G76" s="43" t="s">
        <v>49</v>
      </c>
      <c r="H76" s="33"/>
      <c r="I76" s="33"/>
      <c r="J76" s="108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129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39" t="str">
        <f>E7</f>
        <v>Blatno u Jesenice - Kaštice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125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39" t="s">
        <v>1008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26" t="str">
        <f>E11</f>
        <v>VRN - VRN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20</v>
      </c>
      <c r="D91" s="30"/>
      <c r="E91" s="30"/>
      <c r="F91" s="25" t="str">
        <f>F14</f>
        <v xml:space="preserve"> </v>
      </c>
      <c r="G91" s="30"/>
      <c r="H91" s="30"/>
      <c r="I91" s="27" t="s">
        <v>22</v>
      </c>
      <c r="J91" s="53" t="str">
        <f>IF(J14="","",J14)</f>
        <v>20. 9. 2019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26</v>
      </c>
      <c r="D93" s="30"/>
      <c r="E93" s="30"/>
      <c r="F93" s="25" t="str">
        <f>E17</f>
        <v xml:space="preserve"> </v>
      </c>
      <c r="G93" s="30"/>
      <c r="H93" s="30"/>
      <c r="I93" s="27" t="s">
        <v>30</v>
      </c>
      <c r="J93" s="28" t="str">
        <f>E23</f>
        <v xml:space="preserve"> 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29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09" t="s">
        <v>130</v>
      </c>
      <c r="D96" s="101"/>
      <c r="E96" s="101"/>
      <c r="F96" s="101"/>
      <c r="G96" s="101"/>
      <c r="H96" s="101"/>
      <c r="I96" s="101"/>
      <c r="J96" s="110" t="s">
        <v>131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1" t="s">
        <v>132</v>
      </c>
      <c r="D98" s="30"/>
      <c r="E98" s="30"/>
      <c r="F98" s="30"/>
      <c r="G98" s="30"/>
      <c r="H98" s="30"/>
      <c r="I98" s="30"/>
      <c r="J98" s="69">
        <f>J123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133</v>
      </c>
    </row>
    <row r="99" spans="1:47" s="9" customFormat="1" ht="24.95" customHeight="1" x14ac:dyDescent="0.2">
      <c r="B99" s="112"/>
      <c r="D99" s="113" t="s">
        <v>626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1:47" s="10" customFormat="1" ht="19.899999999999999" customHeight="1" x14ac:dyDescent="0.2">
      <c r="B100" s="116"/>
      <c r="D100" s="117" t="s">
        <v>627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1:47" s="10" customFormat="1" ht="19.899999999999999" customHeight="1" x14ac:dyDescent="0.2">
      <c r="B101" s="116"/>
      <c r="D101" s="117" t="s">
        <v>628</v>
      </c>
      <c r="E101" s="118"/>
      <c r="F101" s="118"/>
      <c r="G101" s="118"/>
      <c r="H101" s="118"/>
      <c r="I101" s="118"/>
      <c r="J101" s="119">
        <f>J132</f>
        <v>0</v>
      </c>
      <c r="L101" s="116"/>
    </row>
    <row r="102" spans="1:47" s="2" customFormat="1" ht="21.75" customHeight="1" x14ac:dyDescent="0.2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 x14ac:dyDescent="0.2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47" s="2" customFormat="1" ht="6.95" customHeight="1" x14ac:dyDescent="0.2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4.95" customHeight="1" x14ac:dyDescent="0.2">
      <c r="A108" s="30"/>
      <c r="B108" s="31"/>
      <c r="C108" s="22" t="s">
        <v>145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 x14ac:dyDescent="0.2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2" customHeight="1" x14ac:dyDescent="0.2">
      <c r="A110" s="30"/>
      <c r="B110" s="31"/>
      <c r="C110" s="27" t="s">
        <v>14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6.5" customHeight="1" x14ac:dyDescent="0.2">
      <c r="A111" s="30"/>
      <c r="B111" s="31"/>
      <c r="C111" s="30"/>
      <c r="D111" s="30"/>
      <c r="E111" s="239" t="str">
        <f>E7</f>
        <v>Blatno u Jesenice - Kaštice</v>
      </c>
      <c r="F111" s="240"/>
      <c r="G111" s="240"/>
      <c r="H111" s="24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 x14ac:dyDescent="0.2">
      <c r="B112" s="21"/>
      <c r="C112" s="27" t="s">
        <v>125</v>
      </c>
      <c r="L112" s="21"/>
    </row>
    <row r="113" spans="1:65" s="2" customFormat="1" ht="16.5" customHeight="1" x14ac:dyDescent="0.2">
      <c r="A113" s="30"/>
      <c r="B113" s="31"/>
      <c r="C113" s="30"/>
      <c r="D113" s="30"/>
      <c r="E113" s="239" t="s">
        <v>1008</v>
      </c>
      <c r="F113" s="238"/>
      <c r="G113" s="238"/>
      <c r="H113" s="238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 x14ac:dyDescent="0.2">
      <c r="A114" s="30"/>
      <c r="B114" s="31"/>
      <c r="C114" s="27" t="s">
        <v>127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 x14ac:dyDescent="0.2">
      <c r="A115" s="30"/>
      <c r="B115" s="31"/>
      <c r="C115" s="30"/>
      <c r="D115" s="30"/>
      <c r="E115" s="226" t="str">
        <f>E11</f>
        <v>VRN - VRN</v>
      </c>
      <c r="F115" s="238"/>
      <c r="G115" s="238"/>
      <c r="H115" s="238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 x14ac:dyDescent="0.2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 x14ac:dyDescent="0.2">
      <c r="A117" s="30"/>
      <c r="B117" s="31"/>
      <c r="C117" s="27" t="s">
        <v>20</v>
      </c>
      <c r="D117" s="30"/>
      <c r="E117" s="30"/>
      <c r="F117" s="25" t="str">
        <f>F14</f>
        <v xml:space="preserve"> </v>
      </c>
      <c r="G117" s="30"/>
      <c r="H117" s="30"/>
      <c r="I117" s="27" t="s">
        <v>22</v>
      </c>
      <c r="J117" s="53" t="str">
        <f>IF(J14="","",J14)</f>
        <v>20. 9. 2019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 x14ac:dyDescent="0.2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 x14ac:dyDescent="0.2">
      <c r="A119" s="30"/>
      <c r="B119" s="31"/>
      <c r="C119" s="27" t="s">
        <v>26</v>
      </c>
      <c r="D119" s="30"/>
      <c r="E119" s="30"/>
      <c r="F119" s="25" t="str">
        <f>E17</f>
        <v xml:space="preserve"> </v>
      </c>
      <c r="G119" s="30"/>
      <c r="H119" s="30"/>
      <c r="I119" s="27" t="s">
        <v>30</v>
      </c>
      <c r="J119" s="28" t="str">
        <f>E23</f>
        <v xml:space="preserve"> 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 x14ac:dyDescent="0.2">
      <c r="A120" s="30"/>
      <c r="B120" s="31"/>
      <c r="C120" s="27" t="s">
        <v>29</v>
      </c>
      <c r="D120" s="30"/>
      <c r="E120" s="30"/>
      <c r="F120" s="25" t="str">
        <f>IF(E20="","",E20)</f>
        <v xml:space="preserve"> </v>
      </c>
      <c r="G120" s="30"/>
      <c r="H120" s="30"/>
      <c r="I120" s="27" t="s">
        <v>32</v>
      </c>
      <c r="J120" s="28" t="str">
        <f>E26</f>
        <v xml:space="preserve"> 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 x14ac:dyDescent="0.2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 x14ac:dyDescent="0.2">
      <c r="A122" s="120"/>
      <c r="B122" s="121"/>
      <c r="C122" s="122" t="s">
        <v>146</v>
      </c>
      <c r="D122" s="123" t="s">
        <v>59</v>
      </c>
      <c r="E122" s="123" t="s">
        <v>55</v>
      </c>
      <c r="F122" s="123" t="s">
        <v>56</v>
      </c>
      <c r="G122" s="123" t="s">
        <v>147</v>
      </c>
      <c r="H122" s="123" t="s">
        <v>148</v>
      </c>
      <c r="I122" s="123" t="s">
        <v>149</v>
      </c>
      <c r="J122" s="123" t="s">
        <v>131</v>
      </c>
      <c r="K122" s="124" t="s">
        <v>150</v>
      </c>
      <c r="L122" s="125"/>
      <c r="M122" s="60" t="s">
        <v>1</v>
      </c>
      <c r="N122" s="61" t="s">
        <v>38</v>
      </c>
      <c r="O122" s="61" t="s">
        <v>151</v>
      </c>
      <c r="P122" s="61" t="s">
        <v>152</v>
      </c>
      <c r="Q122" s="61" t="s">
        <v>153</v>
      </c>
      <c r="R122" s="61" t="s">
        <v>154</v>
      </c>
      <c r="S122" s="61" t="s">
        <v>155</v>
      </c>
      <c r="T122" s="62" t="s">
        <v>156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 x14ac:dyDescent="0.25">
      <c r="A123" s="30"/>
      <c r="B123" s="31"/>
      <c r="C123" s="67" t="s">
        <v>157</v>
      </c>
      <c r="D123" s="30"/>
      <c r="E123" s="30"/>
      <c r="F123" s="30"/>
      <c r="G123" s="30"/>
      <c r="H123" s="30"/>
      <c r="I123" s="30"/>
      <c r="J123" s="126">
        <f>BK123</f>
        <v>0</v>
      </c>
      <c r="K123" s="30"/>
      <c r="L123" s="31"/>
      <c r="M123" s="63"/>
      <c r="N123" s="54"/>
      <c r="O123" s="64"/>
      <c r="P123" s="127">
        <f>P124</f>
        <v>0</v>
      </c>
      <c r="Q123" s="64"/>
      <c r="R123" s="127">
        <f>R124</f>
        <v>0</v>
      </c>
      <c r="S123" s="64"/>
      <c r="T123" s="128">
        <f>T124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8" t="s">
        <v>73</v>
      </c>
      <c r="AU123" s="18" t="s">
        <v>133</v>
      </c>
      <c r="BK123" s="129">
        <f>BK124</f>
        <v>0</v>
      </c>
    </row>
    <row r="124" spans="1:65" s="12" customFormat="1" ht="25.9" customHeight="1" x14ac:dyDescent="0.2">
      <c r="B124" s="130"/>
      <c r="D124" s="131" t="s">
        <v>73</v>
      </c>
      <c r="E124" s="132" t="s">
        <v>86</v>
      </c>
      <c r="F124" s="132" t="s">
        <v>630</v>
      </c>
      <c r="J124" s="133">
        <f>BK124</f>
        <v>0</v>
      </c>
      <c r="L124" s="130"/>
      <c r="M124" s="134"/>
      <c r="N124" s="135"/>
      <c r="O124" s="135"/>
      <c r="P124" s="136">
        <f>P125+P132</f>
        <v>0</v>
      </c>
      <c r="Q124" s="135"/>
      <c r="R124" s="136">
        <f>R125+R132</f>
        <v>0</v>
      </c>
      <c r="S124" s="135"/>
      <c r="T124" s="137">
        <f>T125+T132</f>
        <v>0</v>
      </c>
      <c r="AR124" s="131" t="s">
        <v>196</v>
      </c>
      <c r="AT124" s="138" t="s">
        <v>73</v>
      </c>
      <c r="AU124" s="138" t="s">
        <v>74</v>
      </c>
      <c r="AY124" s="131" t="s">
        <v>160</v>
      </c>
      <c r="BK124" s="139">
        <f>BK125+BK132</f>
        <v>0</v>
      </c>
    </row>
    <row r="125" spans="1:65" s="12" customFormat="1" ht="22.9" customHeight="1" x14ac:dyDescent="0.2">
      <c r="B125" s="130"/>
      <c r="D125" s="131" t="s">
        <v>73</v>
      </c>
      <c r="E125" s="140" t="s">
        <v>631</v>
      </c>
      <c r="F125" s="140" t="s">
        <v>632</v>
      </c>
      <c r="J125" s="141">
        <f>BK125</f>
        <v>0</v>
      </c>
      <c r="L125" s="130"/>
      <c r="M125" s="134"/>
      <c r="N125" s="135"/>
      <c r="O125" s="135"/>
      <c r="P125" s="136">
        <f>SUM(P126:P131)</f>
        <v>0</v>
      </c>
      <c r="Q125" s="135"/>
      <c r="R125" s="136">
        <f>SUM(R126:R131)</f>
        <v>0</v>
      </c>
      <c r="S125" s="135"/>
      <c r="T125" s="137">
        <f>SUM(T126:T131)</f>
        <v>0</v>
      </c>
      <c r="AR125" s="131" t="s">
        <v>196</v>
      </c>
      <c r="AT125" s="138" t="s">
        <v>73</v>
      </c>
      <c r="AU125" s="138" t="s">
        <v>19</v>
      </c>
      <c r="AY125" s="131" t="s">
        <v>160</v>
      </c>
      <c r="BK125" s="139">
        <f>SUM(BK126:BK131)</f>
        <v>0</v>
      </c>
    </row>
    <row r="126" spans="1:65" s="2" customFormat="1" ht="16.5" customHeight="1" x14ac:dyDescent="0.2">
      <c r="A126" s="30"/>
      <c r="B126" s="142"/>
      <c r="C126" s="143" t="s">
        <v>19</v>
      </c>
      <c r="D126" s="143" t="s">
        <v>162</v>
      </c>
      <c r="E126" s="144" t="s">
        <v>633</v>
      </c>
      <c r="F126" s="145" t="s">
        <v>634</v>
      </c>
      <c r="G126" s="146" t="s">
        <v>635</v>
      </c>
      <c r="H126" s="147">
        <v>1</v>
      </c>
      <c r="I126" s="148">
        <v>0</v>
      </c>
      <c r="J126" s="148">
        <f>ROUND(I126*H126,2)</f>
        <v>0</v>
      </c>
      <c r="K126" s="145" t="s">
        <v>824</v>
      </c>
      <c r="L126" s="31"/>
      <c r="M126" s="149" t="s">
        <v>1</v>
      </c>
      <c r="N126" s="150" t="s">
        <v>39</v>
      </c>
      <c r="O126" s="151">
        <v>0</v>
      </c>
      <c r="P126" s="151">
        <f>O126*H126</f>
        <v>0</v>
      </c>
      <c r="Q126" s="151">
        <v>0</v>
      </c>
      <c r="R126" s="151">
        <f>Q126*H126</f>
        <v>0</v>
      </c>
      <c r="S126" s="151">
        <v>0</v>
      </c>
      <c r="T126" s="152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3" t="s">
        <v>636</v>
      </c>
      <c r="AT126" s="153" t="s">
        <v>162</v>
      </c>
      <c r="AU126" s="153" t="s">
        <v>81</v>
      </c>
      <c r="AY126" s="18" t="s">
        <v>160</v>
      </c>
      <c r="BE126" s="154">
        <f>IF(N126="základní",J126,0)</f>
        <v>0</v>
      </c>
      <c r="BF126" s="154">
        <f>IF(N126="snížená",J126,0)</f>
        <v>0</v>
      </c>
      <c r="BG126" s="154">
        <f>IF(N126="zákl. přenesená",J126,0)</f>
        <v>0</v>
      </c>
      <c r="BH126" s="154">
        <f>IF(N126="sníž. přenesená",J126,0)</f>
        <v>0</v>
      </c>
      <c r="BI126" s="154">
        <f>IF(N126="nulová",J126,0)</f>
        <v>0</v>
      </c>
      <c r="BJ126" s="18" t="s">
        <v>19</v>
      </c>
      <c r="BK126" s="154">
        <f>ROUND(I126*H126,2)</f>
        <v>0</v>
      </c>
      <c r="BL126" s="18" t="s">
        <v>636</v>
      </c>
      <c r="BM126" s="153" t="s">
        <v>1161</v>
      </c>
    </row>
    <row r="127" spans="1:65" s="2" customFormat="1" x14ac:dyDescent="0.2">
      <c r="A127" s="30"/>
      <c r="B127" s="31"/>
      <c r="C127" s="30"/>
      <c r="D127" s="155" t="s">
        <v>169</v>
      </c>
      <c r="E127" s="30"/>
      <c r="F127" s="156" t="s">
        <v>634</v>
      </c>
      <c r="G127" s="30"/>
      <c r="H127" s="30"/>
      <c r="I127" s="30"/>
      <c r="J127" s="30"/>
      <c r="K127" s="30"/>
      <c r="L127" s="31"/>
      <c r="M127" s="157"/>
      <c r="N127" s="158"/>
      <c r="O127" s="56"/>
      <c r="P127" s="56"/>
      <c r="Q127" s="56"/>
      <c r="R127" s="56"/>
      <c r="S127" s="56"/>
      <c r="T127" s="57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169</v>
      </c>
      <c r="AU127" s="18" t="s">
        <v>81</v>
      </c>
    </row>
    <row r="128" spans="1:65" s="2" customFormat="1" ht="29.25" x14ac:dyDescent="0.2">
      <c r="A128" s="30"/>
      <c r="B128" s="31"/>
      <c r="C128" s="30"/>
      <c r="D128" s="155" t="s">
        <v>248</v>
      </c>
      <c r="E128" s="30"/>
      <c r="F128" s="186" t="s">
        <v>1162</v>
      </c>
      <c r="G128" s="30"/>
      <c r="H128" s="30"/>
      <c r="I128" s="30"/>
      <c r="J128" s="30"/>
      <c r="K128" s="30"/>
      <c r="L128" s="31"/>
      <c r="M128" s="157"/>
      <c r="N128" s="158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8" t="s">
        <v>248</v>
      </c>
      <c r="AU128" s="18" t="s">
        <v>81</v>
      </c>
    </row>
    <row r="129" spans="1:65" s="2" customFormat="1" ht="16.5" customHeight="1" x14ac:dyDescent="0.2">
      <c r="A129" s="30"/>
      <c r="B129" s="142"/>
      <c r="C129" s="143" t="s">
        <v>81</v>
      </c>
      <c r="D129" s="143" t="s">
        <v>162</v>
      </c>
      <c r="E129" s="144" t="s">
        <v>639</v>
      </c>
      <c r="F129" s="145" t="s">
        <v>640</v>
      </c>
      <c r="G129" s="146" t="s">
        <v>635</v>
      </c>
      <c r="H129" s="147">
        <v>1</v>
      </c>
      <c r="I129" s="148">
        <v>0</v>
      </c>
      <c r="J129" s="148">
        <f>ROUND(I129*H129,2)</f>
        <v>0</v>
      </c>
      <c r="K129" s="145" t="s">
        <v>824</v>
      </c>
      <c r="L129" s="31"/>
      <c r="M129" s="149" t="s">
        <v>1</v>
      </c>
      <c r="N129" s="150" t="s">
        <v>39</v>
      </c>
      <c r="O129" s="151">
        <v>0</v>
      </c>
      <c r="P129" s="151">
        <f>O129*H129</f>
        <v>0</v>
      </c>
      <c r="Q129" s="151">
        <v>0</v>
      </c>
      <c r="R129" s="151">
        <f>Q129*H129</f>
        <v>0</v>
      </c>
      <c r="S129" s="151">
        <v>0</v>
      </c>
      <c r="T129" s="15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3" t="s">
        <v>636</v>
      </c>
      <c r="AT129" s="153" t="s">
        <v>162</v>
      </c>
      <c r="AU129" s="153" t="s">
        <v>81</v>
      </c>
      <c r="AY129" s="18" t="s">
        <v>160</v>
      </c>
      <c r="BE129" s="154">
        <f>IF(N129="základní",J129,0)</f>
        <v>0</v>
      </c>
      <c r="BF129" s="154">
        <f>IF(N129="snížená",J129,0)</f>
        <v>0</v>
      </c>
      <c r="BG129" s="154">
        <f>IF(N129="zákl. přenesená",J129,0)</f>
        <v>0</v>
      </c>
      <c r="BH129" s="154">
        <f>IF(N129="sníž. přenesená",J129,0)</f>
        <v>0</v>
      </c>
      <c r="BI129" s="154">
        <f>IF(N129="nulová",J129,0)</f>
        <v>0</v>
      </c>
      <c r="BJ129" s="18" t="s">
        <v>19</v>
      </c>
      <c r="BK129" s="154">
        <f>ROUND(I129*H129,2)</f>
        <v>0</v>
      </c>
      <c r="BL129" s="18" t="s">
        <v>636</v>
      </c>
      <c r="BM129" s="153" t="s">
        <v>1163</v>
      </c>
    </row>
    <row r="130" spans="1:65" s="2" customFormat="1" x14ac:dyDescent="0.2">
      <c r="A130" s="30"/>
      <c r="B130" s="31"/>
      <c r="C130" s="30"/>
      <c r="D130" s="155" t="s">
        <v>169</v>
      </c>
      <c r="E130" s="30"/>
      <c r="F130" s="156" t="s">
        <v>640</v>
      </c>
      <c r="G130" s="30"/>
      <c r="H130" s="30"/>
      <c r="I130" s="30"/>
      <c r="J130" s="30"/>
      <c r="K130" s="30"/>
      <c r="L130" s="31"/>
      <c r="M130" s="157"/>
      <c r="N130" s="158"/>
      <c r="O130" s="56"/>
      <c r="P130" s="56"/>
      <c r="Q130" s="56"/>
      <c r="R130" s="56"/>
      <c r="S130" s="56"/>
      <c r="T130" s="57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169</v>
      </c>
      <c r="AU130" s="18" t="s">
        <v>81</v>
      </c>
    </row>
    <row r="131" spans="1:65" s="2" customFormat="1" ht="39" x14ac:dyDescent="0.2">
      <c r="A131" s="30"/>
      <c r="B131" s="31"/>
      <c r="C131" s="30"/>
      <c r="D131" s="155" t="s">
        <v>248</v>
      </c>
      <c r="E131" s="30"/>
      <c r="F131" s="186" t="s">
        <v>642</v>
      </c>
      <c r="G131" s="30"/>
      <c r="H131" s="30"/>
      <c r="I131" s="30"/>
      <c r="J131" s="30"/>
      <c r="K131" s="30"/>
      <c r="L131" s="31"/>
      <c r="M131" s="157"/>
      <c r="N131" s="158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8" t="s">
        <v>248</v>
      </c>
      <c r="AU131" s="18" t="s">
        <v>81</v>
      </c>
    </row>
    <row r="132" spans="1:65" s="12" customFormat="1" ht="22.9" customHeight="1" x14ac:dyDescent="0.2">
      <c r="B132" s="130"/>
      <c r="D132" s="131" t="s">
        <v>73</v>
      </c>
      <c r="E132" s="140" t="s">
        <v>643</v>
      </c>
      <c r="F132" s="140" t="s">
        <v>644</v>
      </c>
      <c r="J132" s="141">
        <f>BK132</f>
        <v>0</v>
      </c>
      <c r="L132" s="130"/>
      <c r="M132" s="134"/>
      <c r="N132" s="135"/>
      <c r="O132" s="135"/>
      <c r="P132" s="136">
        <f>SUM(P133:P135)</f>
        <v>0</v>
      </c>
      <c r="Q132" s="135"/>
      <c r="R132" s="136">
        <f>SUM(R133:R135)</f>
        <v>0</v>
      </c>
      <c r="S132" s="135"/>
      <c r="T132" s="137">
        <f>SUM(T133:T135)</f>
        <v>0</v>
      </c>
      <c r="AR132" s="131" t="s">
        <v>196</v>
      </c>
      <c r="AT132" s="138" t="s">
        <v>73</v>
      </c>
      <c r="AU132" s="138" t="s">
        <v>19</v>
      </c>
      <c r="AY132" s="131" t="s">
        <v>160</v>
      </c>
      <c r="BK132" s="139">
        <f>SUM(BK133:BK135)</f>
        <v>0</v>
      </c>
    </row>
    <row r="133" spans="1:65" s="2" customFormat="1" ht="16.5" customHeight="1" x14ac:dyDescent="0.2">
      <c r="A133" s="30"/>
      <c r="B133" s="142"/>
      <c r="C133" s="143" t="s">
        <v>183</v>
      </c>
      <c r="D133" s="143" t="s">
        <v>162</v>
      </c>
      <c r="E133" s="144" t="s">
        <v>645</v>
      </c>
      <c r="F133" s="145" t="s">
        <v>644</v>
      </c>
      <c r="G133" s="146" t="s">
        <v>635</v>
      </c>
      <c r="H133" s="147">
        <v>1</v>
      </c>
      <c r="I133" s="148">
        <v>0</v>
      </c>
      <c r="J133" s="148">
        <f>ROUND(I133*H133,2)</f>
        <v>0</v>
      </c>
      <c r="K133" s="145" t="s">
        <v>824</v>
      </c>
      <c r="L133" s="31"/>
      <c r="M133" s="149" t="s">
        <v>1</v>
      </c>
      <c r="N133" s="150" t="s">
        <v>39</v>
      </c>
      <c r="O133" s="151">
        <v>0</v>
      </c>
      <c r="P133" s="151">
        <f>O133*H133</f>
        <v>0</v>
      </c>
      <c r="Q133" s="151">
        <v>0</v>
      </c>
      <c r="R133" s="151">
        <f>Q133*H133</f>
        <v>0</v>
      </c>
      <c r="S133" s="151">
        <v>0</v>
      </c>
      <c r="T133" s="152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3" t="s">
        <v>636</v>
      </c>
      <c r="AT133" s="153" t="s">
        <v>162</v>
      </c>
      <c r="AU133" s="153" t="s">
        <v>81</v>
      </c>
      <c r="AY133" s="18" t="s">
        <v>160</v>
      </c>
      <c r="BE133" s="154">
        <f>IF(N133="základní",J133,0)</f>
        <v>0</v>
      </c>
      <c r="BF133" s="154">
        <f>IF(N133="snížená",J133,0)</f>
        <v>0</v>
      </c>
      <c r="BG133" s="154">
        <f>IF(N133="zákl. přenesená",J133,0)</f>
        <v>0</v>
      </c>
      <c r="BH133" s="154">
        <f>IF(N133="sníž. přenesená",J133,0)</f>
        <v>0</v>
      </c>
      <c r="BI133" s="154">
        <f>IF(N133="nulová",J133,0)</f>
        <v>0</v>
      </c>
      <c r="BJ133" s="18" t="s">
        <v>19</v>
      </c>
      <c r="BK133" s="154">
        <f>ROUND(I133*H133,2)</f>
        <v>0</v>
      </c>
      <c r="BL133" s="18" t="s">
        <v>636</v>
      </c>
      <c r="BM133" s="153" t="s">
        <v>1164</v>
      </c>
    </row>
    <row r="134" spans="1:65" s="2" customFormat="1" x14ac:dyDescent="0.2">
      <c r="A134" s="30"/>
      <c r="B134" s="31"/>
      <c r="C134" s="30"/>
      <c r="D134" s="155" t="s">
        <v>169</v>
      </c>
      <c r="E134" s="30"/>
      <c r="F134" s="156" t="s">
        <v>644</v>
      </c>
      <c r="G134" s="30"/>
      <c r="H134" s="30"/>
      <c r="I134" s="30"/>
      <c r="J134" s="30"/>
      <c r="K134" s="30"/>
      <c r="L134" s="31"/>
      <c r="M134" s="157"/>
      <c r="N134" s="158"/>
      <c r="O134" s="56"/>
      <c r="P134" s="56"/>
      <c r="Q134" s="56"/>
      <c r="R134" s="56"/>
      <c r="S134" s="56"/>
      <c r="T134" s="57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8" t="s">
        <v>169</v>
      </c>
      <c r="AU134" s="18" t="s">
        <v>81</v>
      </c>
    </row>
    <row r="135" spans="1:65" s="2" customFormat="1" ht="39" x14ac:dyDescent="0.2">
      <c r="A135" s="30"/>
      <c r="B135" s="31"/>
      <c r="C135" s="30"/>
      <c r="D135" s="155" t="s">
        <v>248</v>
      </c>
      <c r="E135" s="30"/>
      <c r="F135" s="186" t="s">
        <v>1165</v>
      </c>
      <c r="G135" s="30"/>
      <c r="H135" s="30"/>
      <c r="I135" s="30"/>
      <c r="J135" s="30"/>
      <c r="K135" s="30"/>
      <c r="L135" s="31"/>
      <c r="M135" s="196"/>
      <c r="N135" s="197"/>
      <c r="O135" s="198"/>
      <c r="P135" s="198"/>
      <c r="Q135" s="198"/>
      <c r="R135" s="198"/>
      <c r="S135" s="198"/>
      <c r="T135" s="199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8" t="s">
        <v>248</v>
      </c>
      <c r="AU135" s="18" t="s">
        <v>81</v>
      </c>
    </row>
    <row r="136" spans="1:65" s="2" customFormat="1" ht="6.95" customHeight="1" x14ac:dyDescent="0.2">
      <c r="A136" s="30"/>
      <c r="B136" s="45"/>
      <c r="C136" s="46"/>
      <c r="D136" s="46"/>
      <c r="E136" s="46"/>
      <c r="F136" s="46"/>
      <c r="G136" s="46"/>
      <c r="H136" s="46"/>
      <c r="I136" s="46"/>
      <c r="J136" s="46"/>
      <c r="K136" s="46"/>
      <c r="L136" s="31"/>
      <c r="M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</sheetData>
  <autoFilter ref="C122:K135"/>
  <mergeCells count="11">
    <mergeCell ref="E115:H115"/>
    <mergeCell ref="E7:H7"/>
    <mergeCell ref="E9:H9"/>
    <mergeCell ref="E11:H11"/>
    <mergeCell ref="E29:H29"/>
    <mergeCell ref="E85:H85"/>
    <mergeCell ref="L2:V2"/>
    <mergeCell ref="E87:H87"/>
    <mergeCell ref="E89:H89"/>
    <mergeCell ref="E111:H111"/>
    <mergeCell ref="E113:H11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001 - propustek v km 169,783</vt:lpstr>
      <vt:lpstr>VRN - VRN</vt:lpstr>
      <vt:lpstr>001 - propustek v km 169,905</vt:lpstr>
      <vt:lpstr>VRN - VRN_01</vt:lpstr>
      <vt:lpstr>001 - propustek km 170,785</vt:lpstr>
      <vt:lpstr>VRN - VRN_02</vt:lpstr>
      <vt:lpstr>001 - km 171,326 - propus...</vt:lpstr>
      <vt:lpstr>VRN - VRN_03</vt:lpstr>
      <vt:lpstr>001 - propustek km 171,966</vt:lpstr>
      <vt:lpstr>VRN - VRN_04</vt:lpstr>
      <vt:lpstr>001 - most km 172,016</vt:lpstr>
      <vt:lpstr>VRN - VRN_05</vt:lpstr>
      <vt:lpstr>001 - most  km 172,055</vt:lpstr>
      <vt:lpstr>VRN - VRN_06</vt:lpstr>
      <vt:lpstr>'001 - km 171,326 - propus...'!Názvy_tisku</vt:lpstr>
      <vt:lpstr>'001 - most  km 172,055'!Názvy_tisku</vt:lpstr>
      <vt:lpstr>'001 - most km 172,016'!Názvy_tisku</vt:lpstr>
      <vt:lpstr>'001 - propustek km 170,785'!Názvy_tisku</vt:lpstr>
      <vt:lpstr>'001 - propustek km 171,966'!Názvy_tisku</vt:lpstr>
      <vt:lpstr>'001 - propustek v km 169,783'!Názvy_tisku</vt:lpstr>
      <vt:lpstr>'001 - propustek v km 169,905'!Názvy_tisku</vt:lpstr>
      <vt:lpstr>'Rekapitulace stavby'!Názvy_tisku</vt:lpstr>
      <vt:lpstr>'VRN - VRN'!Názvy_tisku</vt:lpstr>
      <vt:lpstr>'VRN - VRN_01'!Názvy_tisku</vt:lpstr>
      <vt:lpstr>'VRN - VRN_02'!Názvy_tisku</vt:lpstr>
      <vt:lpstr>'VRN - VRN_03'!Názvy_tisku</vt:lpstr>
      <vt:lpstr>'VRN - VRN_04'!Názvy_tisku</vt:lpstr>
      <vt:lpstr>'VRN - VRN_05'!Názvy_tisku</vt:lpstr>
      <vt:lpstr>'VRN - VRN_06'!Názvy_tisku</vt:lpstr>
      <vt:lpstr>'001 - km 171,326 - propus...'!Oblast_tisku</vt:lpstr>
      <vt:lpstr>'001 - most  km 172,055'!Oblast_tisku</vt:lpstr>
      <vt:lpstr>'001 - most km 172,016'!Oblast_tisku</vt:lpstr>
      <vt:lpstr>'001 - propustek km 170,785'!Oblast_tisku</vt:lpstr>
      <vt:lpstr>'001 - propustek km 171,966'!Oblast_tisku</vt:lpstr>
      <vt:lpstr>'001 - propustek v km 169,783'!Oblast_tisku</vt:lpstr>
      <vt:lpstr>'001 - propustek v km 169,905'!Oblast_tisku</vt:lpstr>
      <vt:lpstr>'Rekapitulace stavby'!Oblast_tisku</vt:lpstr>
      <vt:lpstr>'VRN - VRN'!Oblast_tisku</vt:lpstr>
      <vt:lpstr>'VRN - VRN_01'!Oblast_tisku</vt:lpstr>
      <vt:lpstr>'VRN - VRN_02'!Oblast_tisku</vt:lpstr>
      <vt:lpstr>'VRN - VRN_03'!Oblast_tisku</vt:lpstr>
      <vt:lpstr>'VRN - VRN_04'!Oblast_tisku</vt:lpstr>
      <vt:lpstr>'VRN - VRN_05'!Oblast_tisku</vt:lpstr>
      <vt:lpstr>'VRN - VRN_06'!Oblast_tisku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Kazda Jan, Ing.</cp:lastModifiedBy>
  <dcterms:created xsi:type="dcterms:W3CDTF">2019-11-04T13:12:54Z</dcterms:created>
  <dcterms:modified xsi:type="dcterms:W3CDTF">2020-10-09T10:44:27Z</dcterms:modified>
</cp:coreProperties>
</file>